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AUDLEA24\Worksheets\"/>
    </mc:Choice>
  </mc:AlternateContent>
  <xr:revisionPtr revIDLastSave="0" documentId="8_{337BBF57-B137-40A9-90C7-7AFE7AA66878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Sheet1!$A$1:$D$192</definedName>
    <definedName name="_xlnm.Print_Area" localSheetId="1">Sheet2!$A$1:$L$24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43" i="1"/>
  <c r="C59" i="1" l="1"/>
  <c r="D59" i="1" l="1"/>
  <c r="C176" i="1"/>
  <c r="D175" i="1"/>
  <c r="C175" i="1"/>
  <c r="D173" i="1"/>
  <c r="C173" i="1"/>
  <c r="D172" i="1"/>
  <c r="C172" i="1"/>
  <c r="C157" i="1"/>
  <c r="D137" i="1"/>
  <c r="D136" i="1"/>
  <c r="C135" i="1"/>
  <c r="C129" i="1"/>
  <c r="C123" i="1"/>
  <c r="C93" i="1"/>
  <c r="D94" i="1" s="1"/>
  <c r="D165" i="1" s="1"/>
  <c r="C88" i="1"/>
  <c r="C165" i="1" s="1"/>
  <c r="C81" i="1"/>
  <c r="C150" i="1" s="1"/>
  <c r="D82" i="1"/>
  <c r="C83" i="1" s="1"/>
  <c r="D84" i="1" s="1"/>
  <c r="D74" i="1"/>
  <c r="C74" i="1"/>
  <c r="D75" i="1" s="1"/>
  <c r="C67" i="1"/>
  <c r="D68" i="1" s="1"/>
  <c r="C147" i="1" s="1"/>
  <c r="D32" i="1"/>
  <c r="C106" i="1" s="1"/>
  <c r="C32" i="1"/>
  <c r="D99" i="1" l="1"/>
  <c r="C102" i="1" s="1"/>
  <c r="C99" i="1"/>
  <c r="C75" i="1"/>
  <c r="D76" i="1" s="1"/>
  <c r="C77" i="1" s="1"/>
  <c r="C149" i="1"/>
  <c r="C174" i="1"/>
  <c r="C177" i="1" s="1"/>
  <c r="D174" i="1"/>
  <c r="D177" i="1" s="1"/>
  <c r="C138" i="1"/>
  <c r="D140" i="1" s="1"/>
  <c r="C148" i="1"/>
  <c r="D109" i="1"/>
  <c r="D107" i="1"/>
  <c r="D106" i="1"/>
  <c r="C100" i="1" l="1"/>
  <c r="D100" i="1"/>
  <c r="C101" i="1" s="1"/>
  <c r="C190" i="1"/>
  <c r="C108" i="1"/>
  <c r="D101" i="1"/>
  <c r="C139" i="1"/>
  <c r="D102" i="1"/>
  <c r="C109" i="1"/>
  <c r="C107" i="1"/>
  <c r="D108" i="1" s="1"/>
  <c r="C166" i="1" l="1"/>
  <c r="D166" i="1"/>
  <c r="C116" i="1" l="1"/>
  <c r="D117" i="1" l="1"/>
  <c r="C167" i="1"/>
  <c r="K23" i="2"/>
  <c r="D23" i="2" l="1"/>
  <c r="I23" i="2" l="1"/>
  <c r="K21" i="2" l="1"/>
  <c r="J23" i="2"/>
  <c r="L23" i="2"/>
  <c r="L19" i="2" s="1"/>
  <c r="D130" i="1" l="1"/>
  <c r="C187" i="1" s="1"/>
  <c r="D124" i="1"/>
  <c r="C189" i="1" s="1"/>
  <c r="C188" i="1"/>
  <c r="K11" i="2"/>
  <c r="K19" i="2"/>
  <c r="K3" i="2"/>
  <c r="K6" i="2"/>
  <c r="K14" i="2"/>
  <c r="K22" i="2"/>
  <c r="K7" i="2"/>
  <c r="K15" i="2"/>
  <c r="K2" i="2"/>
  <c r="K10" i="2"/>
  <c r="K18" i="2"/>
  <c r="L8" i="2"/>
  <c r="L16" i="2"/>
  <c r="L20" i="2"/>
  <c r="L5" i="2"/>
  <c r="L13" i="2"/>
  <c r="L21" i="2"/>
  <c r="K4" i="2"/>
  <c r="K8" i="2"/>
  <c r="K12" i="2"/>
  <c r="K16" i="2"/>
  <c r="K20" i="2"/>
  <c r="L2" i="2"/>
  <c r="L6" i="2"/>
  <c r="L10" i="2"/>
  <c r="L14" i="2"/>
  <c r="L18" i="2"/>
  <c r="L22" i="2"/>
  <c r="L4" i="2"/>
  <c r="L12" i="2"/>
  <c r="L9" i="2"/>
  <c r="L17" i="2"/>
  <c r="K5" i="2"/>
  <c r="K9" i="2"/>
  <c r="K13" i="2"/>
  <c r="K17" i="2"/>
  <c r="L3" i="2"/>
  <c r="L7" i="2"/>
  <c r="L11" i="2"/>
  <c r="L15" i="2"/>
  <c r="C191" i="1" l="1"/>
  <c r="K24" i="2"/>
  <c r="L24" i="2"/>
  <c r="I20" i="2"/>
  <c r="C60" i="1"/>
  <c r="D62" i="1" s="1"/>
  <c r="D60" i="1"/>
  <c r="I7" i="2" l="1"/>
  <c r="I12" i="2"/>
  <c r="I15" i="2"/>
  <c r="I4" i="2"/>
  <c r="I18" i="2"/>
  <c r="I8" i="2"/>
  <c r="I16" i="2"/>
  <c r="I21" i="2"/>
  <c r="I3" i="2"/>
  <c r="I11" i="2"/>
  <c r="I22" i="2"/>
  <c r="I5" i="2"/>
  <c r="I9" i="2"/>
  <c r="I13" i="2"/>
  <c r="I17" i="2"/>
  <c r="I19" i="2"/>
  <c r="I2" i="2"/>
  <c r="I6" i="2"/>
  <c r="I10" i="2"/>
  <c r="I14" i="2"/>
  <c r="C146" i="1"/>
  <c r="D61" i="1"/>
  <c r="C62" i="1" s="1"/>
  <c r="C61" i="1"/>
  <c r="I24" i="2" l="1"/>
  <c r="H23" i="2" l="1"/>
  <c r="G23" i="2"/>
  <c r="H14" i="2" l="1"/>
  <c r="H21" i="2"/>
  <c r="H20" i="2"/>
  <c r="H19" i="2"/>
  <c r="H22" i="2"/>
  <c r="H18" i="2"/>
  <c r="G16" i="2"/>
  <c r="G22" i="2"/>
  <c r="G18" i="2"/>
  <c r="G21" i="2"/>
  <c r="G20" i="2"/>
  <c r="G19" i="2"/>
  <c r="H3" i="2"/>
  <c r="G5" i="2"/>
  <c r="G13" i="2"/>
  <c r="H11" i="2"/>
  <c r="G9" i="2"/>
  <c r="H7" i="2"/>
  <c r="G17" i="2"/>
  <c r="H15" i="2"/>
  <c r="H4" i="2"/>
  <c r="H8" i="2"/>
  <c r="H12" i="2"/>
  <c r="H16" i="2"/>
  <c r="H5" i="2"/>
  <c r="H9" i="2"/>
  <c r="H13" i="2"/>
  <c r="H17" i="2"/>
  <c r="H2" i="2"/>
  <c r="H6" i="2"/>
  <c r="H10" i="2"/>
  <c r="G2" i="2"/>
  <c r="G6" i="2"/>
  <c r="G10" i="2"/>
  <c r="G14" i="2"/>
  <c r="G3" i="2"/>
  <c r="G7" i="2"/>
  <c r="G11" i="2"/>
  <c r="G15" i="2"/>
  <c r="G4" i="2"/>
  <c r="G8" i="2"/>
  <c r="G12" i="2"/>
  <c r="C154" i="1"/>
  <c r="H24" i="2" l="1"/>
  <c r="G24" i="2"/>
  <c r="D168" i="1"/>
  <c r="C69" i="1" l="1"/>
  <c r="D70" i="1"/>
  <c r="D53" i="1"/>
  <c r="C164" i="1" s="1"/>
  <c r="C52" i="1"/>
  <c r="C144" i="1" s="1"/>
  <c r="C23" i="2" l="1"/>
  <c r="C21" i="2" l="1"/>
  <c r="C20" i="2"/>
  <c r="C19" i="2"/>
  <c r="C22" i="2"/>
  <c r="C18" i="2"/>
  <c r="F23" i="2"/>
  <c r="E23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23" i="2"/>
  <c r="C24" i="2" l="1"/>
  <c r="B17" i="2"/>
  <c r="B22" i="2"/>
  <c r="B18" i="2"/>
  <c r="B21" i="2"/>
  <c r="B20" i="2"/>
  <c r="B19" i="2"/>
  <c r="E20" i="2"/>
  <c r="E19" i="2"/>
  <c r="E22" i="2"/>
  <c r="E18" i="2"/>
  <c r="E21" i="2"/>
  <c r="F19" i="2"/>
  <c r="F22" i="2"/>
  <c r="F18" i="2"/>
  <c r="F21" i="2"/>
  <c r="F20" i="2"/>
  <c r="B10" i="2"/>
  <c r="B2" i="2"/>
  <c r="B3" i="2"/>
  <c r="B11" i="2"/>
  <c r="B6" i="2"/>
  <c r="B14" i="2"/>
  <c r="B7" i="2"/>
  <c r="B15" i="2"/>
  <c r="B4" i="2"/>
  <c r="B8" i="2"/>
  <c r="B12" i="2"/>
  <c r="B16" i="2"/>
  <c r="B5" i="2"/>
  <c r="B9" i="2"/>
  <c r="B13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B24" i="2" l="1"/>
  <c r="F24" i="2"/>
  <c r="C168" i="1"/>
  <c r="C182" i="1" l="1"/>
  <c r="C76" i="1"/>
  <c r="D77" i="1" s="1"/>
  <c r="D119" i="1" l="1"/>
  <c r="C118" i="1" l="1"/>
  <c r="C152" i="1" l="1"/>
  <c r="D89" i="1" l="1"/>
  <c r="C151" i="1" l="1"/>
  <c r="C153" i="1" s="1"/>
  <c r="C181" i="1" l="1"/>
  <c r="E11" i="2"/>
  <c r="E6" i="2"/>
  <c r="E8" i="2"/>
  <c r="E15" i="2"/>
  <c r="E12" i="2"/>
  <c r="E14" i="2"/>
  <c r="E17" i="2"/>
  <c r="E7" i="2"/>
  <c r="E9" i="2"/>
  <c r="E5" i="2"/>
  <c r="E16" i="2"/>
  <c r="E4" i="2"/>
  <c r="E10" i="2"/>
  <c r="E3" i="2"/>
  <c r="E13" i="2"/>
  <c r="E2" i="2"/>
  <c r="E24" i="2" l="1"/>
  <c r="C155" i="1"/>
  <c r="C183" i="1" l="1"/>
  <c r="C184" i="1" s="1"/>
</calcChain>
</file>

<file path=xl/sharedStrings.xml><?xml version="1.0" encoding="utf-8"?>
<sst xmlns="http://schemas.openxmlformats.org/spreadsheetml/2006/main" count="238" uniqueCount="176">
  <si>
    <t>a1</t>
  </si>
  <si>
    <t>a2</t>
  </si>
  <si>
    <t>Cr</t>
  </si>
  <si>
    <t xml:space="preserve">            9200 - Ending Net Position</t>
  </si>
  <si>
    <t>a4</t>
  </si>
  <si>
    <t>a3</t>
  </si>
  <si>
    <t xml:space="preserve">b1 </t>
  </si>
  <si>
    <t>b2</t>
  </si>
  <si>
    <t>a5</t>
  </si>
  <si>
    <t>a6</t>
  </si>
  <si>
    <t>a7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</si>
  <si>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</si>
  <si>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</si>
  <si>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</si>
  <si>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</si>
  <si>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</si>
  <si>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</si>
  <si>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</si>
  <si>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</si>
  <si>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</si>
  <si>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on Net Pension Liability</t>
  </si>
  <si>
    <t xml:space="preserve">    Adjusting Entry #1</t>
  </si>
  <si>
    <t xml:space="preserve">    Adjusting Entry #6</t>
  </si>
  <si>
    <t>Contributions made after the measurement date and before the end of FY under Audit</t>
  </si>
  <si>
    <t>Contributions made during the FY under Audit that were made before the measurement date</t>
  </si>
  <si>
    <t>Function</t>
  </si>
  <si>
    <t>Current FY Contributions after Measurement Date</t>
  </si>
  <si>
    <t>Current FY Contributions before Measurement Date</t>
  </si>
  <si>
    <t xml:space="preserve">            2595 - Net Pension Liability (proportionate Share)</t>
  </si>
  <si>
    <t xml:space="preserve">            2595 - Net Pension Liability (Proportionate Share)</t>
  </si>
  <si>
    <t xml:space="preserve">    Adjusting Entry #7</t>
  </si>
  <si>
    <t xml:space="preserve">  Total Adjusting Entries to Net Pension Liability (Proportionate Share)</t>
  </si>
  <si>
    <t>a8</t>
  </si>
  <si>
    <t>made after the measurement date must be de-expended and recorded as a Deferred Resource</t>
  </si>
  <si>
    <t>Outflow</t>
  </si>
  <si>
    <t>a18</t>
  </si>
  <si>
    <t>a19</t>
  </si>
  <si>
    <t>Required Information from the TRS  "Schedule of Pension Amounts by Employer"</t>
  </si>
  <si>
    <t>Worksheet for Adjustment for GASB 68</t>
  </si>
  <si>
    <t>Enter Items in the Green Colored Cells</t>
  </si>
  <si>
    <t xml:space="preserve">            3900 - Unrestricted Net Position</t>
  </si>
  <si>
    <t>resources and deferred Inflows of Resources related to pensions from the following sources:</t>
  </si>
  <si>
    <t>Deferred Outflows</t>
  </si>
  <si>
    <t>Deferred Inflows</t>
  </si>
  <si>
    <t>Contributions paid to TRS subsequent to the Measurement Date</t>
  </si>
  <si>
    <t>Check to see if impact on ending net position is the same for A-1 as it is on B1.</t>
  </si>
  <si>
    <t xml:space="preserve">       Impact of adjustments on the ending net position on Exhibit A-1</t>
  </si>
  <si>
    <t xml:space="preserve">         Total credits to expenses</t>
  </si>
  <si>
    <t xml:space="preserve">         Total debits to expenses</t>
  </si>
  <si>
    <t xml:space="preserve">       Impact of adjustments on the ending net position on Exhibit B-1</t>
  </si>
  <si>
    <t xml:space="preserve">            1999 - Deferred Resource Outflow Related to TRS</t>
  </si>
  <si>
    <t>Deferred Inflows and Outflows Recognized in Measurement Year</t>
  </si>
  <si>
    <t>Calculate % of Expenditures in 6146 for each function as % of Total</t>
  </si>
  <si>
    <t>Adjusting Entry #1 - Debit the ending net pension liability and credit Deferred Resource</t>
  </si>
  <si>
    <t>b3</t>
  </si>
  <si>
    <t>Expenditures in prior FY recorded as Deferred Outflow which are recognized this measurement</t>
  </si>
  <si>
    <t xml:space="preserve">            6xxx - Debit Expenses by function</t>
  </si>
  <si>
    <t xml:space="preserve">            2604 - Deferred Resource Inflow for TRS</t>
  </si>
  <si>
    <t>b4</t>
  </si>
  <si>
    <t>b5</t>
  </si>
  <si>
    <t>*Should match your ending in PY Financial Statements</t>
  </si>
  <si>
    <t xml:space="preserve">            2595 - Decrease the net pension liability </t>
  </si>
  <si>
    <t xml:space="preserve">  period  *note b3 + b2  should be equal to column 2 from TRS (a2 above)</t>
  </si>
  <si>
    <t xml:space="preserve">  New Ending Net Pension Liability as of end of measurement Period</t>
  </si>
  <si>
    <t xml:space="preserve">  Beginning of the measurement period Net Pension Liability</t>
  </si>
  <si>
    <t>At the end of the Fiscal year under audit, the District reported its proportionate share of the TRS's deferred outflows of</t>
  </si>
  <si>
    <t>Total Net Amounts per end of prior year measurement period (reported in PY Report)</t>
  </si>
  <si>
    <t>Less Reversal of Outflow from Contributions made during prior FY (Entry #1)</t>
  </si>
  <si>
    <t xml:space="preserve">  Total to be reported in Exhibit A-1</t>
  </si>
  <si>
    <t xml:space="preserve"> Change in Net Pensions liability</t>
  </si>
  <si>
    <t xml:space="preserve"> Change in Deferred Resource Inflow</t>
  </si>
  <si>
    <t xml:space="preserve"> Change in Deferred Resource Outflow </t>
  </si>
  <si>
    <t>Amortized Deferred Resource Outflow</t>
  </si>
  <si>
    <t>Amortized Deferred Resource Inflow</t>
  </si>
  <si>
    <t>for TRS Pensions (not</t>
  </si>
  <si>
    <t>The Following Information is from the Schedule of Pension Expense Detail by Employer</t>
  </si>
  <si>
    <t>The following items are those itemized in the Schedule of Pension Amounts By Employer</t>
  </si>
  <si>
    <t>Inflow</t>
  </si>
  <si>
    <t>Outflows</t>
  </si>
  <si>
    <t>Inflows</t>
  </si>
  <si>
    <t>EXAMPLE ADJUSTING ENTRIES</t>
  </si>
  <si>
    <t>Table A.</t>
  </si>
  <si>
    <t xml:space="preserve"> Table B:   Impact on Exhibit A-1</t>
  </si>
  <si>
    <t xml:space="preserve">  Table C:  Impact on Exhibit B-1</t>
  </si>
  <si>
    <t xml:space="preserve">            6xxx - Expenses by function</t>
  </si>
  <si>
    <t>Adjusting Entry # 10 - This entry does NOT affect Net Pension Liability - the contributions made during the FY under audit</t>
  </si>
  <si>
    <t xml:space="preserve">    Adjusting Entry #2</t>
  </si>
  <si>
    <t xml:space="preserve">            2595 - Ending  net pension liability </t>
  </si>
  <si>
    <t>Pension Expense (column 9 of Detail of Pension Expense)</t>
  </si>
  <si>
    <t>Adjustments to Contributions (Column 4)</t>
  </si>
  <si>
    <t>Calculate % of Expenditures in 6144 for each function as % of Total</t>
  </si>
  <si>
    <t>TRS On-Behalf Contributions for the Pension as Reported in Current FY</t>
  </si>
  <si>
    <t>Allocation by Function of District's Proportion of State's Share of Pension Expense</t>
  </si>
  <si>
    <t>2 Through 22</t>
  </si>
  <si>
    <t>Sum Row2</t>
  </si>
  <si>
    <t>Adjusting Entry # 11 - This entry is required to reverse the amount of the On-Behalf Revenues and</t>
  </si>
  <si>
    <t>Expenditures in the Fund Level Statements related to TRS Pensions</t>
  </si>
  <si>
    <t xml:space="preserve">   </t>
  </si>
  <si>
    <t>Adjusting Entry #12 - This entry is required to book the District's proportion of the State's Proportion of the</t>
  </si>
  <si>
    <t>Plan Pension Expense as both a revenue and an expense of the District</t>
  </si>
  <si>
    <t xml:space="preserve">            5800 - State Revenues  (Note:  This will reduce Program Revenue in Exhibit B-1)</t>
  </si>
  <si>
    <t xml:space="preserve">            5800 - State Revenues  (Note:  This will increase Program Revenue in Exhibit B-1)</t>
  </si>
  <si>
    <t xml:space="preserve">         Total credits to Revenues</t>
  </si>
  <si>
    <t xml:space="preserve">         Total debits to Revenues</t>
  </si>
  <si>
    <t>Dr</t>
  </si>
  <si>
    <t xml:space="preserve">    Adjusting Entry #5</t>
  </si>
  <si>
    <t>District's Proportionate Share of pension expense  columns 2-8 .</t>
  </si>
  <si>
    <t>Expected and Actual Actuarial Experience (Col 9)</t>
  </si>
  <si>
    <t>Changes in Actuarial Assumptions (Col. 10)</t>
  </si>
  <si>
    <t>Net Differences Between Projected and Actual Investment Earnings (Col 11)</t>
  </si>
  <si>
    <t>Employer and Proportionate Share of Contributions and Changes in Proportion (Col 12)</t>
  </si>
  <si>
    <t>Differences between expected and actual Experience (Col 7)</t>
  </si>
  <si>
    <t>Changes in Actuarial Assumptions  (Column 8)</t>
  </si>
  <si>
    <t>Net Difference Between Projected and Actual Investment Earnings (Col 9)</t>
  </si>
  <si>
    <t>Changes in Proportion &amp; Difference Between Employer Cont. &amp; proportionate share (10)</t>
  </si>
  <si>
    <t>This iformation is found on the Schedule of Pension Amounts By Employer - (Col 2)</t>
  </si>
  <si>
    <t>Differences Between Expected and Actual Acturial Experience (Col 12 and Col. 17)</t>
  </si>
  <si>
    <t>Changes in Acturial Assumptions (Column 13 and Col. 18))</t>
  </si>
  <si>
    <t>Net Difference Between Projected and Actual Investment Earnings (Col 14 and Col 19)</t>
  </si>
  <si>
    <t>Netted amount (Differences Between Projected and Actual Investment Earnings (Outflow - Inflow)</t>
  </si>
  <si>
    <t>Changes in Proportion &amp; Difference Between Employer Cont. &amp; proportionate share (Cols. 15 and 20)</t>
  </si>
  <si>
    <t>This information is from the Schedule of OnBehalf Contributions (Col. 3)</t>
  </si>
  <si>
    <t>The District's Proportionate Share of the State's Proportionate Share of the Plan Pension Expense</t>
  </si>
  <si>
    <t>The Following Information is from the District's Records and Prior Year Financial Statements</t>
  </si>
  <si>
    <t xml:space="preserve">health care).  </t>
  </si>
  <si>
    <t xml:space="preserve"> On-behalf Contribution from State for Pensions for Current FY</t>
  </si>
  <si>
    <t>Get this information from the Prior Year  Financial Statements</t>
  </si>
  <si>
    <t>Total Deferred Resource Outflows and Inflows for TRS as reported on Exhibit A-1 in the Prior Year</t>
  </si>
  <si>
    <t xml:space="preserve">Adjusting Entry #2 - Record the "Adjustments" made by TRS for the District (Column 5) Plus the </t>
  </si>
  <si>
    <t xml:space="preserve">  (Calculated difference between b2 + B3 and a2 + adjustments in a3)</t>
  </si>
  <si>
    <t>Difference between District recorded contributions (b2 + b3) and those reported in Column 4 as either a</t>
  </si>
  <si>
    <t>Adjusting Entry #3 - Record the District's proportionate share of the current measurement period pension expense NOT</t>
  </si>
  <si>
    <t>Related  to Deferred Resource Flows which is used by TRS to calculate ending net pension liability</t>
  </si>
  <si>
    <t>(Columns 2-8 on the Schedule of Pension Expense Details)</t>
  </si>
  <si>
    <t xml:space="preserve">  DR or CR to Pension Expenses by Function and Cr or Db Ending Net Pension Liabity.</t>
  </si>
  <si>
    <t>Adjusting Entry #4 -Remaining item including "Recognized" Deferred Resource flow used to calculate the ending net</t>
  </si>
  <si>
    <t>pension liability.  (Columns 9,10,11,12 in the Pension Expense Detail Schedule).</t>
  </si>
  <si>
    <t>must be de-expended and shown as a reduction in the Net Pension Liability.</t>
  </si>
  <si>
    <t>Adjusting Entry #5 -Contributions made during the FY under Audit but BEFORE the measurement date</t>
  </si>
  <si>
    <t>measurement year and their impact on ending net pension liabiity.</t>
  </si>
  <si>
    <t xml:space="preserve">          1999 - Deferred Resource Outflow Related to TRS</t>
  </si>
  <si>
    <t xml:space="preserve">          2595 - Net Pension Liability (Proportionate Share)</t>
  </si>
  <si>
    <t>Adjustment Entry #7 - Record the NEW amount of "Unrecognized" deferred Resource Inflows for the current</t>
  </si>
  <si>
    <t>Adjusting Entry #6 - Record the NEW amount of "Unrecognized" deferred Resource Outflows for the current</t>
  </si>
  <si>
    <t>Adjusting Entry #8 - Adjustment to correct difference in deferred resource outflows due to change in calculation</t>
  </si>
  <si>
    <t>of accumulated deferrals.  Expense the correction</t>
  </si>
  <si>
    <t xml:space="preserve"> Amounts By Employer.</t>
  </si>
  <si>
    <t xml:space="preserve">The following "Accumulated" Deferred Resources for all Measurement Years are on the Schedule of Pension </t>
  </si>
  <si>
    <t>Adjusting Entry #9 - Adjustment to correct difference in deferred resource inflows due to change in calculation</t>
  </si>
  <si>
    <t>Adjusting Entry #13 - The Beginning of the year amounts for the GASB 68 adjustments.</t>
  </si>
  <si>
    <t xml:space="preserve">These are no longer reported in the Beginning of the Year Debt and Capital Items.  These are the amounts </t>
  </si>
  <si>
    <t>as reported in the prior year financial Statements on Exhibit A-1.</t>
  </si>
  <si>
    <t xml:space="preserve">            9100 - Beginning Net Position</t>
  </si>
  <si>
    <t xml:space="preserve">    Adjusting Entry #3</t>
  </si>
  <si>
    <t xml:space="preserve">    Adjusting Entry #4</t>
  </si>
  <si>
    <t xml:space="preserve">   Ending Net Pension Liability  (Col 11) Item a4 above.</t>
  </si>
  <si>
    <t>Reconciliation   - Total Net Pension Liability after Adjustments must equal TRS Ending Net Pension Liability (Col 11)</t>
  </si>
  <si>
    <t>Plus new flow of Deferred Resource Flows form Current Measurement Period (Adj 6 and 7)</t>
  </si>
  <si>
    <t>Adjustments 8 and 9 adjusting for change in calculation in Deferrals</t>
  </si>
  <si>
    <t xml:space="preserve">Table A - At the end of the FY under Audit, the District reported its proportionate share of the TRS's deferred outflows </t>
  </si>
  <si>
    <t>of resources and deferred inflows of resources related to TRS pension from the following Sources:</t>
  </si>
  <si>
    <t xml:space="preserve">   Difference Between Expected and Actual Acturial Experience (Columns 12 and 17)</t>
  </si>
  <si>
    <t xml:space="preserve">  Difference Between Projected and Actuall Investment Earnings (Netted Columns 14 - 19)</t>
  </si>
  <si>
    <t xml:space="preserve">  Changes in Proportion and Difference in Proportionate Share (Columns 15 and 20)</t>
  </si>
  <si>
    <t xml:space="preserve">  Contributions paid to TRS subsequent to the Measurement Date</t>
  </si>
  <si>
    <t xml:space="preserve">            6xxx - expenditures  (Note this entry MUST be made for each function)</t>
  </si>
  <si>
    <t>Additional Contribution Adjustments (Column 5) - Enter WITH the sign</t>
  </si>
  <si>
    <t>**Should be equal to amount in B3 + B2</t>
  </si>
  <si>
    <t>Disstrict's Proportionate Share 2020 Measurement Year</t>
  </si>
  <si>
    <t xml:space="preserve">  Changes in Assumptions  (Columns 13 and 18)</t>
  </si>
  <si>
    <t>for the Unamortized (Unrecognized) for the Measurement Year Deferred Outflows and Inflows:</t>
  </si>
  <si>
    <t>For Reporting Period FY 24</t>
  </si>
  <si>
    <t>Net pension Liabilty at Beginning of Measurement Year 2023 FY  (Column 3)</t>
  </si>
  <si>
    <t>**Contributions made duringMeasurement Year 2023  (Column 4) - Enter as Positive Number</t>
  </si>
  <si>
    <t>Ending Net Pension Liability for Measurement Year 2023(Column 11)</t>
  </si>
  <si>
    <t xml:space="preserve">           Outflow reflecting contributions made in FY 2023 after the prior year measurement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</si>
</sst>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#,##0.0000000"/>
    <numFmt numFmtId="165" formatCode="#,##0.00000000"/>
    <numFmt numFmtId="166" formatCode="#,##0.000000000"/>
    <numFmt numFmtId="167" formatCode="[$-409]mmmm\ d\,\ yyyy;@"/>
    <numFmt numFmtId="168" formatCode="_(* #,##0_);_(* \(#,##0\);_(* &quot;-&quot;??_);_(@_)"/>
    <numFmt numFmtId="169" formatCode="#,##0.00000"/>
    <numFmt numFmtId="170" formatCode="#,##0.000000000000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7" fontId="3" fillId="0" borderId="0"/>
    <xf numFmtId="167" fontId="4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49" fontId="0" fillId="0" borderId="0" xfId="0" applyNumberFormat="1"/>
    <xf numFmtId="3" fontId="0" fillId="0" borderId="0" xfId="0" applyNumberFormat="1" applyAlignment="1">
      <alignment vertical="top" wrapText="1"/>
    </xf>
    <xf numFmtId="3" fontId="0" fillId="2" borderId="0" xfId="0" applyNumberFormat="1" applyFill="1"/>
    <xf numFmtId="3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49" fontId="0" fillId="0" borderId="0" xfId="0" applyNumberFormat="1" applyAlignment="1">
      <alignment wrapText="1"/>
    </xf>
    <xf numFmtId="1" fontId="0" fillId="0" borderId="0" xfId="0" applyNumberFormat="1" applyAlignment="1">
      <alignment vertical="top" wrapText="1"/>
    </xf>
    <xf numFmtId="1" fontId="0" fillId="0" borderId="0" xfId="0" applyNumberFormat="1"/>
    <xf numFmtId="0" fontId="1" fillId="0" borderId="0" xfId="0" applyFont="1"/>
    <xf numFmtId="0" fontId="2" fillId="0" borderId="0" xfId="0" applyFont="1"/>
    <xf numFmtId="41" fontId="0" fillId="0" borderId="0" xfId="0" applyNumberFormat="1" applyProtection="1">
      <protection hidden="1"/>
    </xf>
    <xf numFmtId="4" fontId="0" fillId="0" borderId="0" xfId="0" applyNumberFormat="1"/>
    <xf numFmtId="0" fontId="0" fillId="0" borderId="0" xfId="0" applyAlignment="1">
      <alignment wrapText="1"/>
    </xf>
    <xf numFmtId="168" fontId="5" fillId="3" borderId="0" xfId="3" applyNumberFormat="1" applyFont="1" applyFill="1"/>
    <xf numFmtId="168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0" fillId="4" borderId="0" xfId="0" applyNumberFormat="1" applyFill="1" applyAlignment="1">
      <alignment wrapText="1"/>
    </xf>
    <xf numFmtId="3" fontId="0" fillId="5" borderId="0" xfId="0" applyNumberFormat="1" applyFill="1"/>
    <xf numFmtId="3" fontId="0" fillId="0" borderId="0" xfId="0" applyNumberFormat="1" applyAlignment="1">
      <alignment horizontal="center"/>
    </xf>
    <xf numFmtId="169" fontId="0" fillId="0" borderId="0" xfId="0" applyNumberFormat="1"/>
    <xf numFmtId="166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/>
    </xf>
    <xf numFmtId="170" fontId="0" fillId="2" borderId="0" xfId="0" applyNumberFormat="1" applyFill="1"/>
    <xf numFmtId="170" fontId="0" fillId="0" borderId="0" xfId="0" applyNumberFormat="1"/>
    <xf numFmtId="3" fontId="0" fillId="0" borderId="0" xfId="0" applyNumberFormat="1" applyAlignment="1">
      <alignment horizontal="right"/>
    </xf>
  </cellXfs>
  <cellStyles count="4">
    <cellStyle name="Comma 2" xfId="3" xr:uid="{00000000-0005-0000-0000-000000000000}"/>
    <cellStyle name="Excel Built-in Normal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2"/>
  <sheetViews>
    <sheetView tabSelected="1" topLeftCell="A150" zoomScaleNormal="100" workbookViewId="0">
      <selection activeCell="B54" sqref="B54"/>
    </sheetView>
  </sheetViews>
  <sheetFormatPr defaultRowHeight="14.4" x14ac:dyDescent="0.3"/>
  <cols>
    <col min="1" max="1" width="5.44140625" customWidth="1"/>
    <col min="2" max="2" width="90.33203125" customWidth="1"/>
    <col min="3" max="3" width="16" style="1" customWidth="1"/>
    <col min="4" max="4" width="20.6640625" style="1" customWidth="1"/>
    <col min="5" max="5" width="13.44140625" bestFit="1" customWidth="1"/>
    <col min="6" max="6" width="24.44140625" style="1" customWidth="1"/>
    <col min="7" max="7" width="14.44140625" style="1" customWidth="1"/>
    <col min="8" max="8" width="12.88671875" style="1" customWidth="1"/>
    <col min="9" max="9" width="10" style="1" customWidth="1"/>
    <col min="10" max="10" width="10.44140625" bestFit="1" customWidth="1"/>
    <col min="12" max="12" width="12.44140625" bestFit="1" customWidth="1"/>
  </cols>
  <sheetData>
    <row r="1" spans="1:6" ht="23.4" x14ac:dyDescent="0.45">
      <c r="A1" s="11" t="s">
        <v>38</v>
      </c>
    </row>
    <row r="2" spans="1:6" x14ac:dyDescent="0.3">
      <c r="B2" t="s">
        <v>171</v>
      </c>
    </row>
    <row r="3" spans="1:6" x14ac:dyDescent="0.3">
      <c r="B3" s="12" t="s">
        <v>39</v>
      </c>
    </row>
    <row r="4" spans="1:6" x14ac:dyDescent="0.3">
      <c r="A4" t="s">
        <v>37</v>
      </c>
    </row>
    <row r="6" spans="1:6" ht="30" customHeight="1" x14ac:dyDescent="0.3">
      <c r="A6" s="2" t="s">
        <v>0</v>
      </c>
      <c r="B6" t="s">
        <v>172</v>
      </c>
      <c r="C6" s="4"/>
      <c r="D6" s="18" t="s">
        <v>60</v>
      </c>
    </row>
    <row r="7" spans="1:6" ht="30" customHeight="1" x14ac:dyDescent="0.3">
      <c r="A7" t="s">
        <v>1</v>
      </c>
      <c r="B7" t="s">
        <v>173</v>
      </c>
      <c r="C7" s="4"/>
      <c r="D7" s="21" t="s">
        <v>167</v>
      </c>
      <c r="E7" s="15"/>
      <c r="F7" s="15"/>
    </row>
    <row r="8" spans="1:6" ht="28.95" customHeight="1" x14ac:dyDescent="0.3">
      <c r="A8" t="s">
        <v>5</v>
      </c>
      <c r="B8" t="s">
        <v>166</v>
      </c>
      <c r="C8" s="4">
        <v>0</v>
      </c>
      <c r="D8" s="15"/>
      <c r="E8" s="15"/>
      <c r="F8" s="15"/>
    </row>
    <row r="9" spans="1:6" x14ac:dyDescent="0.3">
      <c r="A9" t="s">
        <v>4</v>
      </c>
      <c r="B9" t="s">
        <v>174</v>
      </c>
      <c r="C9" s="4"/>
      <c r="D9" s="15"/>
      <c r="E9" s="15"/>
      <c r="F9" s="15"/>
    </row>
    <row r="10" spans="1:6" ht="18" customHeight="1" x14ac:dyDescent="0.3">
      <c r="B10" t="s">
        <v>75</v>
      </c>
      <c r="D10" s="18"/>
      <c r="E10" s="15"/>
      <c r="F10" s="15"/>
    </row>
    <row r="11" spans="1:6" ht="18" customHeight="1" x14ac:dyDescent="0.3">
      <c r="A11" t="s">
        <v>8</v>
      </c>
      <c r="B11" s="15" t="s">
        <v>106</v>
      </c>
      <c r="C11" s="4"/>
      <c r="D11" s="18"/>
      <c r="E11" s="15"/>
      <c r="F11" s="15"/>
    </row>
    <row r="12" spans="1:6" x14ac:dyDescent="0.3">
      <c r="A12" t="s">
        <v>9</v>
      </c>
      <c r="B12" t="s">
        <v>107</v>
      </c>
      <c r="C12" s="4"/>
    </row>
    <row r="13" spans="1:6" x14ac:dyDescent="0.3">
      <c r="A13" t="s">
        <v>10</v>
      </c>
      <c r="B13" t="s">
        <v>108</v>
      </c>
      <c r="C13" s="4">
        <v>0</v>
      </c>
    </row>
    <row r="14" spans="1:6" x14ac:dyDescent="0.3">
      <c r="A14" t="s">
        <v>32</v>
      </c>
      <c r="B14" t="s">
        <v>109</v>
      </c>
      <c r="C14" s="4"/>
    </row>
    <row r="15" spans="1:6" x14ac:dyDescent="0.3">
      <c r="A15" t="s">
        <v>11</v>
      </c>
      <c r="B15" t="s">
        <v>110</v>
      </c>
      <c r="C15" s="4"/>
    </row>
    <row r="16" spans="1:6" ht="15" customHeight="1" x14ac:dyDescent="0.3"/>
    <row r="17" spans="1:5" x14ac:dyDescent="0.3">
      <c r="A17" t="s">
        <v>76</v>
      </c>
    </row>
    <row r="18" spans="1:5" x14ac:dyDescent="0.3">
      <c r="B18" t="s">
        <v>170</v>
      </c>
      <c r="C18" s="1" t="s">
        <v>34</v>
      </c>
      <c r="D18" s="1" t="s">
        <v>77</v>
      </c>
    </row>
    <row r="19" spans="1:5" x14ac:dyDescent="0.3">
      <c r="A19" t="s">
        <v>12</v>
      </c>
      <c r="B19" t="s">
        <v>111</v>
      </c>
      <c r="C19" s="4">
        <v>0</v>
      </c>
      <c r="D19" s="4"/>
    </row>
    <row r="20" spans="1:5" x14ac:dyDescent="0.3">
      <c r="A20" t="s">
        <v>13</v>
      </c>
      <c r="B20" t="s">
        <v>112</v>
      </c>
      <c r="C20" s="4">
        <v>0</v>
      </c>
      <c r="D20" s="4">
        <v>0</v>
      </c>
      <c r="E20" s="1"/>
    </row>
    <row r="21" spans="1:5" x14ac:dyDescent="0.3">
      <c r="A21" t="s">
        <v>14</v>
      </c>
      <c r="B21" t="s">
        <v>113</v>
      </c>
      <c r="C21" s="4">
        <v>0</v>
      </c>
      <c r="D21" s="4"/>
      <c r="E21" s="1"/>
    </row>
    <row r="22" spans="1:5" x14ac:dyDescent="0.3">
      <c r="A22" t="s">
        <v>15</v>
      </c>
      <c r="B22" t="s">
        <v>114</v>
      </c>
      <c r="C22" s="4"/>
      <c r="D22" s="4">
        <v>0</v>
      </c>
      <c r="E22" s="1"/>
    </row>
    <row r="23" spans="1:5" x14ac:dyDescent="0.3">
      <c r="E23" s="1"/>
    </row>
    <row r="24" spans="1:5" x14ac:dyDescent="0.3">
      <c r="A24" t="s">
        <v>115</v>
      </c>
      <c r="E24" s="1"/>
    </row>
    <row r="25" spans="1:5" x14ac:dyDescent="0.3">
      <c r="A25" t="s">
        <v>16</v>
      </c>
      <c r="B25" t="s">
        <v>168</v>
      </c>
      <c r="C25" s="28"/>
      <c r="E25" s="1"/>
    </row>
    <row r="26" spans="1:5" x14ac:dyDescent="0.3">
      <c r="C26" s="29"/>
      <c r="E26" s="1"/>
    </row>
    <row r="27" spans="1:5" x14ac:dyDescent="0.3">
      <c r="A27" t="s">
        <v>147</v>
      </c>
    </row>
    <row r="28" spans="1:5" x14ac:dyDescent="0.3">
      <c r="B28" t="s">
        <v>146</v>
      </c>
      <c r="C28" s="1" t="s">
        <v>34</v>
      </c>
      <c r="D28" s="1" t="s">
        <v>77</v>
      </c>
    </row>
    <row r="29" spans="1:5" x14ac:dyDescent="0.3">
      <c r="A29" t="s">
        <v>17</v>
      </c>
      <c r="B29" t="s">
        <v>116</v>
      </c>
      <c r="C29" s="4"/>
      <c r="D29" s="4"/>
      <c r="E29" s="1"/>
    </row>
    <row r="30" spans="1:5" x14ac:dyDescent="0.3">
      <c r="A30" t="s">
        <v>18</v>
      </c>
      <c r="B30" t="s">
        <v>117</v>
      </c>
      <c r="C30" s="4"/>
      <c r="D30" s="4"/>
      <c r="E30" s="1"/>
    </row>
    <row r="31" spans="1:5" x14ac:dyDescent="0.3">
      <c r="A31" t="s">
        <v>19</v>
      </c>
      <c r="B31" t="s">
        <v>118</v>
      </c>
      <c r="C31" s="4"/>
      <c r="D31" s="4"/>
      <c r="E31" s="1"/>
    </row>
    <row r="32" spans="1:5" x14ac:dyDescent="0.3">
      <c r="B32" t="s">
        <v>119</v>
      </c>
      <c r="C32" s="1">
        <f>IF(SUM(+C31-D31) &gt;0,SUM(+C31-D31),0)</f>
        <v>0</v>
      </c>
      <c r="D32" s="1">
        <f>IF(SUM(+C31-D31) &lt;0,SUM(+C31-D31)*-1,0)</f>
        <v>0</v>
      </c>
      <c r="E32" s="1"/>
    </row>
    <row r="33" spans="1:10" x14ac:dyDescent="0.3">
      <c r="A33" t="s">
        <v>35</v>
      </c>
      <c r="B33" t="s">
        <v>120</v>
      </c>
      <c r="C33" s="4"/>
      <c r="D33" s="4"/>
      <c r="E33" s="1"/>
    </row>
    <row r="34" spans="1:10" x14ac:dyDescent="0.3">
      <c r="A34" t="s">
        <v>121</v>
      </c>
      <c r="E34" s="1"/>
      <c r="F34" s="24"/>
    </row>
    <row r="35" spans="1:10" x14ac:dyDescent="0.3">
      <c r="A35" t="s">
        <v>36</v>
      </c>
      <c r="B35" t="s">
        <v>122</v>
      </c>
      <c r="C35" s="4"/>
      <c r="D35" s="25"/>
      <c r="E35" s="1"/>
    </row>
    <row r="36" spans="1:10" x14ac:dyDescent="0.3">
      <c r="D36" s="25"/>
      <c r="E36" s="1"/>
    </row>
    <row r="37" spans="1:10" x14ac:dyDescent="0.3">
      <c r="A37" t="s">
        <v>123</v>
      </c>
      <c r="D37" s="25"/>
      <c r="E37" s="1"/>
    </row>
    <row r="38" spans="1:10" x14ac:dyDescent="0.3">
      <c r="A38" t="s">
        <v>6</v>
      </c>
      <c r="B38" t="s">
        <v>23</v>
      </c>
      <c r="C38" s="4"/>
      <c r="D38" s="22" t="s">
        <v>74</v>
      </c>
    </row>
    <row r="39" spans="1:10" x14ac:dyDescent="0.3">
      <c r="A39" t="s">
        <v>7</v>
      </c>
      <c r="B39" t="s">
        <v>24</v>
      </c>
      <c r="C39" s="4"/>
      <c r="D39" s="22" t="s">
        <v>124</v>
      </c>
      <c r="F39"/>
      <c r="J39" s="1"/>
    </row>
    <row r="40" spans="1:10" x14ac:dyDescent="0.3">
      <c r="A40" t="s">
        <v>54</v>
      </c>
      <c r="B40" t="s">
        <v>55</v>
      </c>
      <c r="C40" s="4"/>
      <c r="F40"/>
      <c r="J40" s="1"/>
    </row>
    <row r="41" spans="1:10" x14ac:dyDescent="0.3">
      <c r="B41" t="s">
        <v>62</v>
      </c>
    </row>
    <row r="42" spans="1:10" x14ac:dyDescent="0.3">
      <c r="A42" t="s">
        <v>58</v>
      </c>
      <c r="B42" t="s">
        <v>125</v>
      </c>
      <c r="C42" s="4"/>
      <c r="E42" s="1"/>
    </row>
    <row r="43" spans="1:10" x14ac:dyDescent="0.3">
      <c r="B43" t="s">
        <v>129</v>
      </c>
      <c r="C43" s="1">
        <f>(-C7+C40+C39)+C8</f>
        <v>0</v>
      </c>
      <c r="E43" s="1"/>
    </row>
    <row r="44" spans="1:10" x14ac:dyDescent="0.3">
      <c r="A44" t="s">
        <v>126</v>
      </c>
    </row>
    <row r="45" spans="1:10" x14ac:dyDescent="0.3">
      <c r="C45" s="1" t="s">
        <v>34</v>
      </c>
      <c r="D45" s="1" t="s">
        <v>77</v>
      </c>
    </row>
    <row r="46" spans="1:10" x14ac:dyDescent="0.3">
      <c r="A46" t="s">
        <v>59</v>
      </c>
      <c r="B46" t="s">
        <v>127</v>
      </c>
      <c r="C46" s="4"/>
      <c r="D46" s="4"/>
    </row>
    <row r="47" spans="1:10" x14ac:dyDescent="0.3">
      <c r="B47" s="27"/>
    </row>
    <row r="48" spans="1:10" x14ac:dyDescent="0.3">
      <c r="B48" s="12" t="s">
        <v>80</v>
      </c>
    </row>
    <row r="49" spans="1:4" x14ac:dyDescent="0.3">
      <c r="C49" s="23" t="s">
        <v>104</v>
      </c>
      <c r="D49" s="23" t="s">
        <v>2</v>
      </c>
    </row>
    <row r="50" spans="1:4" x14ac:dyDescent="0.3">
      <c r="A50" t="s">
        <v>53</v>
      </c>
    </row>
    <row r="51" spans="1:4" x14ac:dyDescent="0.3">
      <c r="A51" t="s">
        <v>175</v>
      </c>
    </row>
    <row r="52" spans="1:4" x14ac:dyDescent="0.3">
      <c r="B52" t="s">
        <v>61</v>
      </c>
      <c r="C52" s="1">
        <f>+C40</f>
        <v>0</v>
      </c>
    </row>
    <row r="53" spans="1:4" x14ac:dyDescent="0.3">
      <c r="B53" t="s">
        <v>50</v>
      </c>
      <c r="D53" s="1">
        <f>+C40</f>
        <v>0</v>
      </c>
    </row>
    <row r="55" spans="1:4" x14ac:dyDescent="0.3">
      <c r="C55" s="23"/>
      <c r="D55" s="23"/>
    </row>
    <row r="56" spans="1:4" x14ac:dyDescent="0.3">
      <c r="A56" t="s">
        <v>128</v>
      </c>
    </row>
    <row r="57" spans="1:4" x14ac:dyDescent="0.3">
      <c r="B57" t="s">
        <v>130</v>
      </c>
      <c r="C57" s="23" t="s">
        <v>104</v>
      </c>
      <c r="D57" s="23" t="s">
        <v>2</v>
      </c>
    </row>
    <row r="58" spans="1:4" x14ac:dyDescent="0.3">
      <c r="B58" t="s">
        <v>134</v>
      </c>
    </row>
    <row r="59" spans="1:4" x14ac:dyDescent="0.3">
      <c r="B59" t="s">
        <v>84</v>
      </c>
      <c r="C59" s="1">
        <f>IF(SUM(+C43) &gt;0,SUM(+C43),0)</f>
        <v>0</v>
      </c>
      <c r="D59" s="1">
        <f>IF(SUM(+C43)&lt;0,SUM(+C43*-1),0)</f>
        <v>0</v>
      </c>
    </row>
    <row r="60" spans="1:4" x14ac:dyDescent="0.3">
      <c r="B60" t="s">
        <v>87</v>
      </c>
      <c r="C60" s="1">
        <f>+D59</f>
        <v>0</v>
      </c>
      <c r="D60" s="1">
        <f>+C59</f>
        <v>0</v>
      </c>
    </row>
    <row r="61" spans="1:4" x14ac:dyDescent="0.3">
      <c r="B61" t="s">
        <v>3</v>
      </c>
      <c r="C61" s="1">
        <f>+D59</f>
        <v>0</v>
      </c>
      <c r="D61" s="1">
        <f>+C59</f>
        <v>0</v>
      </c>
    </row>
    <row r="62" spans="1:4" x14ac:dyDescent="0.3">
      <c r="B62" t="s">
        <v>40</v>
      </c>
      <c r="C62" s="1">
        <f>+D61</f>
        <v>0</v>
      </c>
      <c r="D62" s="1">
        <f>+C60</f>
        <v>0</v>
      </c>
    </row>
    <row r="64" spans="1:4" x14ac:dyDescent="0.3">
      <c r="A64" t="s">
        <v>131</v>
      </c>
    </row>
    <row r="65" spans="1:4" x14ac:dyDescent="0.3">
      <c r="B65" t="s">
        <v>132</v>
      </c>
      <c r="C65" s="23"/>
      <c r="D65" s="23"/>
    </row>
    <row r="66" spans="1:4" x14ac:dyDescent="0.3">
      <c r="B66" t="s">
        <v>133</v>
      </c>
      <c r="C66" s="23" t="s">
        <v>104</v>
      </c>
      <c r="D66" s="23" t="s">
        <v>2</v>
      </c>
    </row>
    <row r="67" spans="1:4" x14ac:dyDescent="0.3">
      <c r="B67" t="s">
        <v>56</v>
      </c>
      <c r="C67" s="1">
        <f>+C11</f>
        <v>0</v>
      </c>
    </row>
    <row r="68" spans="1:4" x14ac:dyDescent="0.3">
      <c r="B68" t="s">
        <v>61</v>
      </c>
      <c r="D68" s="1">
        <f>+C67</f>
        <v>0</v>
      </c>
    </row>
    <row r="69" spans="1:4" x14ac:dyDescent="0.3">
      <c r="B69" t="s">
        <v>40</v>
      </c>
      <c r="C69" s="1">
        <f>+D68</f>
        <v>0</v>
      </c>
    </row>
    <row r="70" spans="1:4" x14ac:dyDescent="0.3">
      <c r="B70" t="s">
        <v>3</v>
      </c>
      <c r="D70" s="1">
        <f>+C67</f>
        <v>0</v>
      </c>
    </row>
    <row r="72" spans="1:4" x14ac:dyDescent="0.3">
      <c r="A72" t="s">
        <v>135</v>
      </c>
    </row>
    <row r="73" spans="1:4" x14ac:dyDescent="0.3">
      <c r="B73" t="s">
        <v>136</v>
      </c>
      <c r="C73" s="23" t="s">
        <v>104</v>
      </c>
      <c r="D73" s="23" t="s">
        <v>2</v>
      </c>
    </row>
    <row r="74" spans="1:4" x14ac:dyDescent="0.3">
      <c r="B74" t="s">
        <v>61</v>
      </c>
      <c r="C74" s="1">
        <f>IF(SUM(+C12 + C13 + C14 +C15) &lt;0,SUM(+C12 + C13 + C14 +C15)*-1,0)</f>
        <v>0</v>
      </c>
      <c r="D74" s="1">
        <f>IF(SUM(+C12 + C13 + C14 +C15)&gt;0,SUM(+C12 + C13 + C14 +C15),0)</f>
        <v>0</v>
      </c>
    </row>
    <row r="75" spans="1:4" x14ac:dyDescent="0.3">
      <c r="B75" t="s">
        <v>56</v>
      </c>
      <c r="C75" s="1">
        <f>+D74</f>
        <v>0</v>
      </c>
      <c r="D75" s="1">
        <f>+C74</f>
        <v>0</v>
      </c>
    </row>
    <row r="76" spans="1:4" x14ac:dyDescent="0.3">
      <c r="B76" t="s">
        <v>3</v>
      </c>
      <c r="C76" s="1">
        <f>+D75</f>
        <v>0</v>
      </c>
      <c r="D76" s="1">
        <f>+C75</f>
        <v>0</v>
      </c>
    </row>
    <row r="77" spans="1:4" x14ac:dyDescent="0.3">
      <c r="B77" t="s">
        <v>40</v>
      </c>
      <c r="C77" s="1">
        <f>+D76</f>
        <v>0</v>
      </c>
      <c r="D77" s="1">
        <f>+C76</f>
        <v>0</v>
      </c>
    </row>
    <row r="79" spans="1:4" x14ac:dyDescent="0.3">
      <c r="A79" t="s">
        <v>138</v>
      </c>
      <c r="C79" s="23"/>
      <c r="D79" s="23"/>
    </row>
    <row r="80" spans="1:4" x14ac:dyDescent="0.3">
      <c r="B80" t="s">
        <v>137</v>
      </c>
      <c r="C80" s="23" t="s">
        <v>104</v>
      </c>
      <c r="D80" s="23" t="s">
        <v>2</v>
      </c>
    </row>
    <row r="81" spans="1:12" x14ac:dyDescent="0.3">
      <c r="B81" t="s">
        <v>28</v>
      </c>
      <c r="C81" s="1">
        <f>+C39</f>
        <v>0</v>
      </c>
    </row>
    <row r="82" spans="1:12" x14ac:dyDescent="0.3">
      <c r="B82" t="s">
        <v>56</v>
      </c>
      <c r="D82" s="1">
        <f>+C39</f>
        <v>0</v>
      </c>
    </row>
    <row r="83" spans="1:12" x14ac:dyDescent="0.3">
      <c r="B83" t="s">
        <v>3</v>
      </c>
      <c r="C83" s="1">
        <f>+D82</f>
        <v>0</v>
      </c>
      <c r="F83" s="16"/>
      <c r="G83" s="16"/>
      <c r="H83" s="16"/>
      <c r="I83" s="16"/>
      <c r="J83" s="16"/>
      <c r="K83" s="16"/>
      <c r="L83" s="17"/>
    </row>
    <row r="84" spans="1:12" x14ac:dyDescent="0.3">
      <c r="B84" t="s">
        <v>40</v>
      </c>
      <c r="D84" s="1">
        <f>+C83</f>
        <v>0</v>
      </c>
      <c r="E84" s="1"/>
    </row>
    <row r="86" spans="1:12" x14ac:dyDescent="0.3">
      <c r="A86" t="s">
        <v>143</v>
      </c>
      <c r="C86" s="23" t="s">
        <v>104</v>
      </c>
      <c r="D86" s="23" t="s">
        <v>2</v>
      </c>
    </row>
    <row r="87" spans="1:12" x14ac:dyDescent="0.3">
      <c r="B87" t="s">
        <v>139</v>
      </c>
    </row>
    <row r="88" spans="1:12" x14ac:dyDescent="0.3">
      <c r="B88" t="s">
        <v>140</v>
      </c>
      <c r="C88" s="1">
        <f>+C19+C20+C21+C22</f>
        <v>0</v>
      </c>
    </row>
    <row r="89" spans="1:12" x14ac:dyDescent="0.3">
      <c r="B89" t="s">
        <v>141</v>
      </c>
      <c r="D89" s="1">
        <f>+C88</f>
        <v>0</v>
      </c>
    </row>
    <row r="91" spans="1:12" x14ac:dyDescent="0.3">
      <c r="A91" t="s">
        <v>142</v>
      </c>
    </row>
    <row r="92" spans="1:12" x14ac:dyDescent="0.3">
      <c r="B92" t="s">
        <v>139</v>
      </c>
      <c r="C92" s="23" t="s">
        <v>104</v>
      </c>
      <c r="D92" s="23" t="s">
        <v>2</v>
      </c>
    </row>
    <row r="93" spans="1:12" x14ac:dyDescent="0.3">
      <c r="B93" t="s">
        <v>29</v>
      </c>
      <c r="C93" s="1">
        <f>+D19+D20+D21+D22</f>
        <v>0</v>
      </c>
    </row>
    <row r="94" spans="1:12" x14ac:dyDescent="0.3">
      <c r="B94" t="s">
        <v>57</v>
      </c>
      <c r="D94" s="1">
        <f>+C93</f>
        <v>0</v>
      </c>
    </row>
    <row r="96" spans="1:12" x14ac:dyDescent="0.3">
      <c r="A96" t="s">
        <v>144</v>
      </c>
    </row>
    <row r="97" spans="1:4" x14ac:dyDescent="0.3">
      <c r="B97" t="s">
        <v>145</v>
      </c>
    </row>
    <row r="98" spans="1:4" x14ac:dyDescent="0.3">
      <c r="B98" t="s">
        <v>20</v>
      </c>
      <c r="C98" s="23" t="s">
        <v>104</v>
      </c>
      <c r="D98" s="23" t="s">
        <v>2</v>
      </c>
    </row>
    <row r="99" spans="1:4" x14ac:dyDescent="0.3">
      <c r="B99" t="s">
        <v>56</v>
      </c>
      <c r="C99" s="30">
        <f>IF(SUM(+C46-C40+C19+C20+C21+C22-C29-C30-C32-C33)&gt;0,(+C46-C40+C19+C20+C21+C22-C29-C30-C32-C33),0)</f>
        <v>0</v>
      </c>
      <c r="D99" s="30">
        <f>IF(SUM(+C46-C40+C19+C20+C21+C22-C29-C30-C32-C33)&lt;0,(+C46-C40+C19+C20+C21+C22-C29-C30-C32-C33)*-1,0)</f>
        <v>0</v>
      </c>
    </row>
    <row r="100" spans="1:4" x14ac:dyDescent="0.3">
      <c r="B100" t="s">
        <v>50</v>
      </c>
      <c r="C100" s="1">
        <f>+D99</f>
        <v>0</v>
      </c>
      <c r="D100" s="1">
        <f>+C99</f>
        <v>0</v>
      </c>
    </row>
    <row r="101" spans="1:4" x14ac:dyDescent="0.3">
      <c r="B101" t="s">
        <v>40</v>
      </c>
      <c r="C101" s="1">
        <f>+D100</f>
        <v>0</v>
      </c>
      <c r="D101" s="1">
        <f>+C100</f>
        <v>0</v>
      </c>
    </row>
    <row r="102" spans="1:4" x14ac:dyDescent="0.3">
      <c r="B102" t="s">
        <v>3</v>
      </c>
      <c r="C102" s="1">
        <f>+D99</f>
        <v>0</v>
      </c>
      <c r="D102" s="1">
        <f>+C99</f>
        <v>0</v>
      </c>
    </row>
    <row r="104" spans="1:4" x14ac:dyDescent="0.3">
      <c r="A104" t="s">
        <v>148</v>
      </c>
      <c r="C104" s="23"/>
      <c r="D104" s="23"/>
    </row>
    <row r="105" spans="1:4" x14ac:dyDescent="0.3">
      <c r="B105" t="s">
        <v>145</v>
      </c>
      <c r="C105" s="23" t="s">
        <v>104</v>
      </c>
      <c r="D105" s="23" t="s">
        <v>2</v>
      </c>
    </row>
    <row r="106" spans="1:4" x14ac:dyDescent="0.3">
      <c r="B106" t="s">
        <v>56</v>
      </c>
      <c r="C106" s="1">
        <f>IF(SUM(+D46+D19+D20+D21+D22-D29-D30-D32-D33)&lt;0,(+D46+D19+D20+D21+D22-D29-D30-D32-D33)*-1,0)</f>
        <v>0</v>
      </c>
      <c r="D106" s="1">
        <f>IF(SUM(+D46+D19+D20+D21+D22-D29-D30-D32-D33)&gt;0,(+D46+D19+D20+D21+D22-D29-D30-D32-D33),0)</f>
        <v>0</v>
      </c>
    </row>
    <row r="107" spans="1:4" x14ac:dyDescent="0.3">
      <c r="B107" t="s">
        <v>57</v>
      </c>
      <c r="C107" s="1">
        <f>+D106</f>
        <v>0</v>
      </c>
      <c r="D107" s="1">
        <f>+C106</f>
        <v>0</v>
      </c>
    </row>
    <row r="108" spans="1:4" x14ac:dyDescent="0.3">
      <c r="B108" t="s">
        <v>40</v>
      </c>
      <c r="C108" s="1">
        <f>+D107</f>
        <v>0</v>
      </c>
      <c r="D108" s="1">
        <f>+C107</f>
        <v>0</v>
      </c>
    </row>
    <row r="109" spans="1:4" x14ac:dyDescent="0.3">
      <c r="B109" t="s">
        <v>3</v>
      </c>
      <c r="C109" s="1">
        <f>+D106</f>
        <v>0</v>
      </c>
      <c r="D109" s="1">
        <f>+C106</f>
        <v>0</v>
      </c>
    </row>
    <row r="113" spans="1:7" x14ac:dyDescent="0.3">
      <c r="A113" t="s">
        <v>85</v>
      </c>
    </row>
    <row r="114" spans="1:7" x14ac:dyDescent="0.3">
      <c r="B114" t="s">
        <v>33</v>
      </c>
    </row>
    <row r="115" spans="1:7" x14ac:dyDescent="0.3">
      <c r="B115" t="s">
        <v>34</v>
      </c>
      <c r="C115" s="23" t="s">
        <v>104</v>
      </c>
      <c r="D115" s="23" t="s">
        <v>2</v>
      </c>
    </row>
    <row r="116" spans="1:7" x14ac:dyDescent="0.3">
      <c r="B116" t="s">
        <v>50</v>
      </c>
      <c r="C116" s="1">
        <f>+C38</f>
        <v>0</v>
      </c>
    </row>
    <row r="117" spans="1:7" x14ac:dyDescent="0.3">
      <c r="B117" t="s">
        <v>165</v>
      </c>
      <c r="D117" s="1">
        <f>+C116</f>
        <v>0</v>
      </c>
    </row>
    <row r="118" spans="1:7" x14ac:dyDescent="0.3">
      <c r="B118" t="s">
        <v>3</v>
      </c>
      <c r="C118" s="1">
        <f>+D117</f>
        <v>0</v>
      </c>
      <c r="G118" s="6"/>
    </row>
    <row r="119" spans="1:7" x14ac:dyDescent="0.3">
      <c r="B119" t="s">
        <v>40</v>
      </c>
      <c r="D119" s="1">
        <f>+D117</f>
        <v>0</v>
      </c>
      <c r="G119" s="6"/>
    </row>
    <row r="120" spans="1:7" x14ac:dyDescent="0.3">
      <c r="G120" s="6"/>
    </row>
    <row r="121" spans="1:7" x14ac:dyDescent="0.3">
      <c r="A121" t="s">
        <v>95</v>
      </c>
      <c r="G121" s="6"/>
    </row>
    <row r="122" spans="1:7" x14ac:dyDescent="0.3">
      <c r="B122" t="s">
        <v>96</v>
      </c>
      <c r="C122" s="23" t="s">
        <v>104</v>
      </c>
      <c r="D122" s="23" t="s">
        <v>2</v>
      </c>
      <c r="G122" s="6"/>
    </row>
    <row r="123" spans="1:7" x14ac:dyDescent="0.3">
      <c r="B123" t="s">
        <v>100</v>
      </c>
      <c r="C123" s="1">
        <f>+C42</f>
        <v>0</v>
      </c>
      <c r="G123" s="6"/>
    </row>
    <row r="124" spans="1:7" x14ac:dyDescent="0.3">
      <c r="B124" t="s">
        <v>165</v>
      </c>
      <c r="D124" s="1">
        <f>+C123</f>
        <v>0</v>
      </c>
      <c r="E124" s="1"/>
      <c r="G124" s="6"/>
    </row>
    <row r="125" spans="1:7" x14ac:dyDescent="0.3">
      <c r="E125" s="1"/>
      <c r="G125" s="6"/>
    </row>
    <row r="126" spans="1:7" x14ac:dyDescent="0.3">
      <c r="A126" t="s">
        <v>97</v>
      </c>
      <c r="E126" s="1"/>
      <c r="G126" s="6"/>
    </row>
    <row r="127" spans="1:7" x14ac:dyDescent="0.3">
      <c r="A127" t="s">
        <v>98</v>
      </c>
      <c r="G127" s="6"/>
    </row>
    <row r="128" spans="1:7" x14ac:dyDescent="0.3">
      <c r="B128" t="s">
        <v>99</v>
      </c>
      <c r="C128" s="23" t="s">
        <v>104</v>
      </c>
      <c r="D128" s="23" t="s">
        <v>2</v>
      </c>
      <c r="G128" s="6"/>
    </row>
    <row r="129" spans="1:7" x14ac:dyDescent="0.3">
      <c r="B129" t="s">
        <v>165</v>
      </c>
      <c r="C129" s="1">
        <f>+C35</f>
        <v>0</v>
      </c>
      <c r="G129" s="6"/>
    </row>
    <row r="130" spans="1:7" x14ac:dyDescent="0.3">
      <c r="B130" t="s">
        <v>101</v>
      </c>
      <c r="D130" s="1">
        <f>+C129</f>
        <v>0</v>
      </c>
      <c r="G130" s="6"/>
    </row>
    <row r="131" spans="1:7" x14ac:dyDescent="0.3">
      <c r="G131" s="6"/>
    </row>
    <row r="132" spans="1:7" x14ac:dyDescent="0.3">
      <c r="A132" t="s">
        <v>149</v>
      </c>
      <c r="G132" s="6"/>
    </row>
    <row r="133" spans="1:7" x14ac:dyDescent="0.3">
      <c r="B133" t="s">
        <v>150</v>
      </c>
      <c r="G133" s="6"/>
    </row>
    <row r="134" spans="1:7" x14ac:dyDescent="0.3">
      <c r="B134" t="s">
        <v>151</v>
      </c>
      <c r="C134" s="23" t="s">
        <v>104</v>
      </c>
      <c r="D134" s="23" t="s">
        <v>2</v>
      </c>
      <c r="G134" s="6"/>
    </row>
    <row r="135" spans="1:7" x14ac:dyDescent="0.3">
      <c r="B135" t="s">
        <v>50</v>
      </c>
      <c r="C135" s="1">
        <f>+C46</f>
        <v>0</v>
      </c>
      <c r="G135" s="6"/>
    </row>
    <row r="136" spans="1:7" x14ac:dyDescent="0.3">
      <c r="B136" t="s">
        <v>29</v>
      </c>
      <c r="D136" s="1">
        <f>+C6</f>
        <v>0</v>
      </c>
      <c r="E136" s="1"/>
      <c r="G136" s="6"/>
    </row>
    <row r="137" spans="1:7" x14ac:dyDescent="0.3">
      <c r="B137" t="s">
        <v>57</v>
      </c>
      <c r="D137" s="1">
        <f>+D46</f>
        <v>0</v>
      </c>
      <c r="E137" s="1"/>
      <c r="G137" s="6"/>
    </row>
    <row r="138" spans="1:7" x14ac:dyDescent="0.3">
      <c r="B138" t="s">
        <v>40</v>
      </c>
      <c r="C138" s="1">
        <f>+D136+D137-C135</f>
        <v>0</v>
      </c>
      <c r="E138" s="1"/>
      <c r="G138" s="6"/>
    </row>
    <row r="139" spans="1:7" x14ac:dyDescent="0.3">
      <c r="B139" t="s">
        <v>152</v>
      </c>
      <c r="C139" s="1">
        <f>+C138</f>
        <v>0</v>
      </c>
      <c r="E139" s="1"/>
      <c r="G139" s="6"/>
    </row>
    <row r="140" spans="1:7" x14ac:dyDescent="0.3">
      <c r="B140" t="s">
        <v>3</v>
      </c>
      <c r="D140" s="1">
        <f>+C138</f>
        <v>0</v>
      </c>
      <c r="G140" s="6"/>
    </row>
    <row r="141" spans="1:7" x14ac:dyDescent="0.3">
      <c r="G141" s="6"/>
    </row>
    <row r="142" spans="1:7" x14ac:dyDescent="0.3">
      <c r="G142" s="6"/>
    </row>
    <row r="143" spans="1:7" x14ac:dyDescent="0.3">
      <c r="B143" s="12" t="s">
        <v>156</v>
      </c>
      <c r="E143" s="1"/>
      <c r="G143" s="7"/>
    </row>
    <row r="144" spans="1:7" x14ac:dyDescent="0.3">
      <c r="B144" t="s">
        <v>21</v>
      </c>
      <c r="C144" s="1">
        <f>-C52</f>
        <v>0</v>
      </c>
      <c r="G144" s="7"/>
    </row>
    <row r="145" spans="2:7" x14ac:dyDescent="0.3">
      <c r="B145" t="s">
        <v>86</v>
      </c>
      <c r="C145" s="1">
        <f>+D43</f>
        <v>0</v>
      </c>
      <c r="G145" s="7"/>
    </row>
    <row r="146" spans="2:7" x14ac:dyDescent="0.3">
      <c r="B146" t="s">
        <v>86</v>
      </c>
      <c r="C146" s="1">
        <f>+C60*-1</f>
        <v>0</v>
      </c>
      <c r="G146" s="7"/>
    </row>
    <row r="147" spans="2:7" x14ac:dyDescent="0.3">
      <c r="B147" t="s">
        <v>153</v>
      </c>
      <c r="C147" s="1">
        <f>+D68</f>
        <v>0</v>
      </c>
      <c r="G147" s="7"/>
    </row>
    <row r="148" spans="2:7" x14ac:dyDescent="0.3">
      <c r="B148" t="s">
        <v>154</v>
      </c>
      <c r="C148" s="1">
        <f>-C74</f>
        <v>0</v>
      </c>
    </row>
    <row r="149" spans="2:7" x14ac:dyDescent="0.3">
      <c r="B149" t="s">
        <v>154</v>
      </c>
      <c r="C149" s="1">
        <f>+D74</f>
        <v>0</v>
      </c>
    </row>
    <row r="150" spans="2:7" x14ac:dyDescent="0.3">
      <c r="B150" t="s">
        <v>105</v>
      </c>
      <c r="C150" s="1">
        <f>-C81</f>
        <v>0</v>
      </c>
    </row>
    <row r="151" spans="2:7" x14ac:dyDescent="0.3">
      <c r="B151" t="s">
        <v>22</v>
      </c>
      <c r="C151" s="1">
        <f>+D89</f>
        <v>0</v>
      </c>
    </row>
    <row r="152" spans="2:7" x14ac:dyDescent="0.3">
      <c r="B152" t="s">
        <v>30</v>
      </c>
      <c r="C152" s="5">
        <f>-C93</f>
        <v>0</v>
      </c>
    </row>
    <row r="153" spans="2:7" x14ac:dyDescent="0.3">
      <c r="B153" t="s">
        <v>31</v>
      </c>
      <c r="C153" s="1">
        <f>SUM(C144:C152)</f>
        <v>0</v>
      </c>
    </row>
    <row r="154" spans="2:7" x14ac:dyDescent="0.3">
      <c r="B154" t="s">
        <v>64</v>
      </c>
      <c r="C154" s="5">
        <f>+C6</f>
        <v>0</v>
      </c>
    </row>
    <row r="155" spans="2:7" x14ac:dyDescent="0.3">
      <c r="B155" t="s">
        <v>63</v>
      </c>
      <c r="C155" s="1">
        <f>+C153+C154</f>
        <v>0</v>
      </c>
    </row>
    <row r="157" spans="2:7" x14ac:dyDescent="0.3">
      <c r="B157" t="s">
        <v>155</v>
      </c>
      <c r="C157" s="4">
        <f>+C9</f>
        <v>0</v>
      </c>
    </row>
    <row r="159" spans="2:7" x14ac:dyDescent="0.3">
      <c r="B159" s="12" t="s">
        <v>81</v>
      </c>
    </row>
    <row r="160" spans="2:7" x14ac:dyDescent="0.3">
      <c r="B160" s="12" t="s">
        <v>65</v>
      </c>
    </row>
    <row r="161" spans="2:4" x14ac:dyDescent="0.3">
      <c r="B161" s="12" t="s">
        <v>41</v>
      </c>
    </row>
    <row r="162" spans="2:4" x14ac:dyDescent="0.3">
      <c r="C162" s="1" t="s">
        <v>42</v>
      </c>
      <c r="D162" s="1" t="s">
        <v>43</v>
      </c>
    </row>
    <row r="163" spans="2:4" x14ac:dyDescent="0.3">
      <c r="B163" t="s">
        <v>66</v>
      </c>
      <c r="C163" s="4"/>
      <c r="D163" s="4"/>
    </row>
    <row r="164" spans="2:4" x14ac:dyDescent="0.3">
      <c r="B164" t="s">
        <v>67</v>
      </c>
      <c r="C164" s="1">
        <f>-D53</f>
        <v>0</v>
      </c>
    </row>
    <row r="165" spans="2:4" x14ac:dyDescent="0.3">
      <c r="B165" t="s">
        <v>157</v>
      </c>
      <c r="C165" s="1">
        <f>+C88</f>
        <v>0</v>
      </c>
      <c r="D165" s="1">
        <f>+D94</f>
        <v>0</v>
      </c>
    </row>
    <row r="166" spans="2:4" x14ac:dyDescent="0.3">
      <c r="B166" t="s">
        <v>158</v>
      </c>
      <c r="C166" s="1">
        <f>+C100-D100</f>
        <v>0</v>
      </c>
      <c r="D166" s="1">
        <f>+D107-C107</f>
        <v>0</v>
      </c>
    </row>
    <row r="167" spans="2:4" x14ac:dyDescent="0.3">
      <c r="B167" t="s">
        <v>44</v>
      </c>
      <c r="C167" s="5">
        <f>+C116</f>
        <v>0</v>
      </c>
      <c r="D167" s="5">
        <v>0</v>
      </c>
    </row>
    <row r="168" spans="2:4" x14ac:dyDescent="0.3">
      <c r="B168" s="12" t="s">
        <v>68</v>
      </c>
      <c r="C168" s="1">
        <f>SUM(C163:C167)</f>
        <v>0</v>
      </c>
      <c r="D168" s="1">
        <f>SUM(D163:D167)</f>
        <v>0</v>
      </c>
    </row>
    <row r="169" spans="2:4" x14ac:dyDescent="0.3">
      <c r="B169" s="12"/>
    </row>
    <row r="170" spans="2:4" x14ac:dyDescent="0.3">
      <c r="B170" s="12" t="s">
        <v>159</v>
      </c>
    </row>
    <row r="171" spans="2:4" x14ac:dyDescent="0.3">
      <c r="B171" s="12" t="s">
        <v>160</v>
      </c>
      <c r="C171" s="1" t="s">
        <v>78</v>
      </c>
      <c r="D171" s="1" t="s">
        <v>79</v>
      </c>
    </row>
    <row r="172" spans="2:4" x14ac:dyDescent="0.3">
      <c r="B172" t="s">
        <v>161</v>
      </c>
      <c r="C172" s="1">
        <f>+C29</f>
        <v>0</v>
      </c>
      <c r="D172" s="1">
        <f>+D29</f>
        <v>0</v>
      </c>
    </row>
    <row r="173" spans="2:4" x14ac:dyDescent="0.3">
      <c r="B173" t="s">
        <v>169</v>
      </c>
      <c r="C173" s="1">
        <f>+C30</f>
        <v>0</v>
      </c>
      <c r="D173" s="1">
        <f>+D30</f>
        <v>0</v>
      </c>
    </row>
    <row r="174" spans="2:4" x14ac:dyDescent="0.3">
      <c r="B174" t="s">
        <v>162</v>
      </c>
      <c r="C174" s="1">
        <f>+C32</f>
        <v>0</v>
      </c>
      <c r="D174" s="1">
        <f>+D32</f>
        <v>0</v>
      </c>
    </row>
    <row r="175" spans="2:4" x14ac:dyDescent="0.3">
      <c r="B175" t="s">
        <v>163</v>
      </c>
      <c r="C175" s="1">
        <f>+C33</f>
        <v>0</v>
      </c>
      <c r="D175" s="1">
        <f>+D33</f>
        <v>0</v>
      </c>
    </row>
    <row r="176" spans="2:4" x14ac:dyDescent="0.3">
      <c r="B176" t="s">
        <v>164</v>
      </c>
      <c r="C176" s="5">
        <f>+C38</f>
        <v>0</v>
      </c>
      <c r="D176" s="5"/>
    </row>
    <row r="177" spans="2:5" x14ac:dyDescent="0.3">
      <c r="B177" s="12" t="s">
        <v>68</v>
      </c>
      <c r="C177" s="1">
        <f>SUM(C172:C176)</f>
        <v>0</v>
      </c>
      <c r="D177" s="1">
        <f>SUM(D172:D176)</f>
        <v>0</v>
      </c>
    </row>
    <row r="179" spans="2:5" x14ac:dyDescent="0.3">
      <c r="B179" s="12" t="s">
        <v>45</v>
      </c>
    </row>
    <row r="180" spans="2:5" x14ac:dyDescent="0.3">
      <c r="B180" t="s">
        <v>82</v>
      </c>
    </row>
    <row r="181" spans="2:5" x14ac:dyDescent="0.3">
      <c r="B181" t="s">
        <v>69</v>
      </c>
      <c r="C181" s="1">
        <f>-+C153</f>
        <v>0</v>
      </c>
    </row>
    <row r="182" spans="2:5" x14ac:dyDescent="0.3">
      <c r="B182" t="s">
        <v>70</v>
      </c>
      <c r="C182" s="1">
        <f>(+D168-D163)*-1</f>
        <v>0</v>
      </c>
    </row>
    <row r="183" spans="2:5" x14ac:dyDescent="0.3">
      <c r="B183" t="s">
        <v>71</v>
      </c>
      <c r="C183" s="5">
        <f>+C168-C163</f>
        <v>0</v>
      </c>
    </row>
    <row r="184" spans="2:5" x14ac:dyDescent="0.3">
      <c r="B184" t="s">
        <v>46</v>
      </c>
      <c r="C184" s="1">
        <f>SUM(C181:C183)</f>
        <v>0</v>
      </c>
    </row>
    <row r="186" spans="2:5" x14ac:dyDescent="0.3">
      <c r="B186" t="s">
        <v>83</v>
      </c>
      <c r="E186" s="1"/>
    </row>
    <row r="187" spans="2:5" x14ac:dyDescent="0.3">
      <c r="B187" t="s">
        <v>102</v>
      </c>
      <c r="C187" s="1">
        <f>+D130</f>
        <v>0</v>
      </c>
    </row>
    <row r="188" spans="2:5" x14ac:dyDescent="0.3">
      <c r="B188" t="s">
        <v>103</v>
      </c>
      <c r="C188" s="1">
        <f>-C123</f>
        <v>0</v>
      </c>
    </row>
    <row r="189" spans="2:5" x14ac:dyDescent="0.3">
      <c r="B189" t="s">
        <v>47</v>
      </c>
      <c r="C189" s="1">
        <f>+D59+D75+D82+D99+D106+D117+D124</f>
        <v>0</v>
      </c>
      <c r="E189" s="1"/>
    </row>
    <row r="190" spans="2:5" x14ac:dyDescent="0.3">
      <c r="B190" t="s">
        <v>48</v>
      </c>
      <c r="C190" s="5">
        <f>-C59-C67-C75-C99-C106-C129</f>
        <v>0</v>
      </c>
      <c r="E190" s="1"/>
    </row>
    <row r="191" spans="2:5" x14ac:dyDescent="0.3">
      <c r="B191" t="s">
        <v>49</v>
      </c>
      <c r="C191" s="1">
        <f>SUM(C187:C190)</f>
        <v>0</v>
      </c>
      <c r="E191" s="13"/>
    </row>
    <row r="192" spans="2:5" x14ac:dyDescent="0.3">
      <c r="E192" s="14"/>
    </row>
  </sheetData>
  <pageMargins left="0.7" right="0.7" top="0.5" bottom="0.5" header="0.3" footer="0"/>
  <pageSetup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"/>
  <sheetViews>
    <sheetView workbookViewId="0">
      <selection activeCell="K24" sqref="K24"/>
    </sheetView>
  </sheetViews>
  <sheetFormatPr defaultRowHeight="14.4" x14ac:dyDescent="0.3"/>
  <cols>
    <col min="1" max="1" width="8" customWidth="1"/>
    <col min="2" max="2" width="11.109375" style="10" customWidth="1"/>
    <col min="3" max="3" width="13.44140625" style="1" customWidth="1"/>
    <col min="4" max="4" width="15.109375" customWidth="1"/>
    <col min="5" max="5" width="16.44140625" customWidth="1"/>
    <col min="6" max="6" width="18" style="1" customWidth="1"/>
    <col min="7" max="7" width="13.109375" style="1" customWidth="1"/>
    <col min="8" max="8" width="10.44140625" customWidth="1"/>
    <col min="9" max="9" width="14.44140625" customWidth="1"/>
    <col min="10" max="10" width="16.88671875" customWidth="1"/>
    <col min="11" max="11" width="17.109375" customWidth="1"/>
    <col min="12" max="12" width="20" customWidth="1"/>
  </cols>
  <sheetData>
    <row r="1" spans="1:12" ht="87" customHeight="1" x14ac:dyDescent="0.3">
      <c r="A1" t="s">
        <v>25</v>
      </c>
      <c r="B1" s="9" t="s">
        <v>26</v>
      </c>
      <c r="C1" s="3" t="s">
        <v>27</v>
      </c>
      <c r="D1" s="15" t="s">
        <v>52</v>
      </c>
      <c r="E1" s="8" t="s">
        <v>88</v>
      </c>
      <c r="F1" s="8" t="s">
        <v>51</v>
      </c>
      <c r="G1" s="19" t="s">
        <v>72</v>
      </c>
      <c r="H1" s="20" t="s">
        <v>73</v>
      </c>
      <c r="I1" s="15" t="s">
        <v>89</v>
      </c>
      <c r="J1" s="15" t="s">
        <v>90</v>
      </c>
      <c r="K1" s="8" t="s">
        <v>91</v>
      </c>
      <c r="L1" s="15" t="s">
        <v>92</v>
      </c>
    </row>
    <row r="2" spans="1:12" x14ac:dyDescent="0.3">
      <c r="A2">
        <v>11</v>
      </c>
      <c r="B2" s="1">
        <f>+B$23*D2</f>
        <v>0</v>
      </c>
      <c r="C2" s="1">
        <f>+C$23*D2</f>
        <v>0</v>
      </c>
      <c r="D2">
        <v>0.59</v>
      </c>
      <c r="E2" s="1">
        <f>+E$23*D2</f>
        <v>0</v>
      </c>
      <c r="F2" s="1">
        <f>+F$23*D2</f>
        <v>0</v>
      </c>
      <c r="G2" s="1" t="e">
        <f t="shared" ref="G2:G22" si="0">+G$23*D2</f>
        <v>#REF!</v>
      </c>
      <c r="H2" s="1" t="e">
        <f>+H$23*D2</f>
        <v>#REF!</v>
      </c>
      <c r="I2" s="1" t="e">
        <f t="shared" ref="I2:I22" si="1">+I$23*D2</f>
        <v>#REF!</v>
      </c>
      <c r="J2">
        <v>0.65</v>
      </c>
      <c r="K2" s="1" t="e">
        <f t="shared" ref="K2:K22" si="2">+$K$23*J2</f>
        <v>#REF!</v>
      </c>
      <c r="L2" s="1" t="e">
        <f t="shared" ref="L2:L22" si="3">+$L$23*J2</f>
        <v>#REF!</v>
      </c>
    </row>
    <row r="3" spans="1:12" x14ac:dyDescent="0.3">
      <c r="A3">
        <v>12</v>
      </c>
      <c r="B3" s="1">
        <f t="shared" ref="B3:B22" si="4">+B$23*D3</f>
        <v>0</v>
      </c>
      <c r="C3" s="1">
        <f t="shared" ref="C3:C22" si="5">+C$23*D3</f>
        <v>0</v>
      </c>
      <c r="D3">
        <v>0.01</v>
      </c>
      <c r="E3" s="1">
        <f>+E$23*D3</f>
        <v>0</v>
      </c>
      <c r="F3" s="1">
        <f t="shared" ref="F3:F22" si="6">+F$23*D3</f>
        <v>0</v>
      </c>
      <c r="G3" s="1" t="e">
        <f t="shared" si="0"/>
        <v>#REF!</v>
      </c>
      <c r="H3" s="1" t="e">
        <f t="shared" ref="H3:H22" si="7">+H$23*D3</f>
        <v>#REF!</v>
      </c>
      <c r="I3" s="1" t="e">
        <f t="shared" si="1"/>
        <v>#REF!</v>
      </c>
      <c r="J3">
        <v>0.02</v>
      </c>
      <c r="K3" s="1" t="e">
        <f t="shared" si="2"/>
        <v>#REF!</v>
      </c>
      <c r="L3" s="1" t="e">
        <f t="shared" si="3"/>
        <v>#REF!</v>
      </c>
    </row>
    <row r="4" spans="1:12" x14ac:dyDescent="0.3">
      <c r="A4">
        <v>13</v>
      </c>
      <c r="B4" s="1">
        <f t="shared" si="4"/>
        <v>0</v>
      </c>
      <c r="C4" s="1">
        <f t="shared" si="5"/>
        <v>0</v>
      </c>
      <c r="D4">
        <v>7.0000000000000007E-2</v>
      </c>
      <c r="E4" s="1">
        <f t="shared" ref="E4:E22" si="8">+E$23*D4</f>
        <v>0</v>
      </c>
      <c r="F4" s="1">
        <f t="shared" si="6"/>
        <v>0</v>
      </c>
      <c r="G4" s="1" t="e">
        <f t="shared" si="0"/>
        <v>#REF!</v>
      </c>
      <c r="H4" s="1" t="e">
        <f t="shared" si="7"/>
        <v>#REF!</v>
      </c>
      <c r="I4" s="1" t="e">
        <f t="shared" si="1"/>
        <v>#REF!</v>
      </c>
      <c r="J4">
        <v>0.01</v>
      </c>
      <c r="K4" s="1" t="e">
        <f t="shared" si="2"/>
        <v>#REF!</v>
      </c>
      <c r="L4" s="1" t="e">
        <f t="shared" si="3"/>
        <v>#REF!</v>
      </c>
    </row>
    <row r="5" spans="1:12" x14ac:dyDescent="0.3">
      <c r="A5">
        <v>21</v>
      </c>
      <c r="B5" s="1">
        <f t="shared" si="4"/>
        <v>0</v>
      </c>
      <c r="C5" s="1">
        <f t="shared" si="5"/>
        <v>0</v>
      </c>
      <c r="D5">
        <v>0.03</v>
      </c>
      <c r="E5" s="1">
        <f t="shared" si="8"/>
        <v>0</v>
      </c>
      <c r="F5" s="1">
        <f t="shared" si="6"/>
        <v>0</v>
      </c>
      <c r="G5" s="1" t="e">
        <f t="shared" si="0"/>
        <v>#REF!</v>
      </c>
      <c r="H5" s="1" t="e">
        <f t="shared" si="7"/>
        <v>#REF!</v>
      </c>
      <c r="I5" s="1" t="e">
        <f t="shared" si="1"/>
        <v>#REF!</v>
      </c>
      <c r="J5">
        <v>0.02</v>
      </c>
      <c r="K5" s="1" t="e">
        <f t="shared" si="2"/>
        <v>#REF!</v>
      </c>
      <c r="L5" s="1" t="e">
        <f t="shared" si="3"/>
        <v>#REF!</v>
      </c>
    </row>
    <row r="6" spans="1:12" x14ac:dyDescent="0.3">
      <c r="A6">
        <v>23</v>
      </c>
      <c r="B6" s="1">
        <f t="shared" si="4"/>
        <v>0</v>
      </c>
      <c r="C6" s="1">
        <f t="shared" si="5"/>
        <v>0</v>
      </c>
      <c r="D6">
        <v>7.0000000000000007E-2</v>
      </c>
      <c r="E6" s="1">
        <f t="shared" si="8"/>
        <v>0</v>
      </c>
      <c r="F6" s="1">
        <f t="shared" si="6"/>
        <v>0</v>
      </c>
      <c r="G6" s="1" t="e">
        <f t="shared" si="0"/>
        <v>#REF!</v>
      </c>
      <c r="H6" s="1" t="e">
        <f t="shared" si="7"/>
        <v>#REF!</v>
      </c>
      <c r="I6" s="1" t="e">
        <f t="shared" si="1"/>
        <v>#REF!</v>
      </c>
      <c r="J6">
        <v>0.08</v>
      </c>
      <c r="K6" s="1" t="e">
        <f t="shared" si="2"/>
        <v>#REF!</v>
      </c>
      <c r="L6" s="1" t="e">
        <f t="shared" si="3"/>
        <v>#REF!</v>
      </c>
    </row>
    <row r="7" spans="1:12" x14ac:dyDescent="0.3">
      <c r="A7">
        <v>31</v>
      </c>
      <c r="B7" s="1">
        <f t="shared" si="4"/>
        <v>0</v>
      </c>
      <c r="C7" s="1">
        <f t="shared" si="5"/>
        <v>0</v>
      </c>
      <c r="D7">
        <v>0.05</v>
      </c>
      <c r="E7" s="1">
        <f t="shared" si="8"/>
        <v>0</v>
      </c>
      <c r="F7" s="1">
        <f t="shared" si="6"/>
        <v>0</v>
      </c>
      <c r="G7" s="1" t="e">
        <f t="shared" si="0"/>
        <v>#REF!</v>
      </c>
      <c r="H7" s="1" t="e">
        <f t="shared" si="7"/>
        <v>#REF!</v>
      </c>
      <c r="I7" s="1" t="e">
        <f t="shared" si="1"/>
        <v>#REF!</v>
      </c>
      <c r="J7">
        <v>0.05</v>
      </c>
      <c r="K7" s="1" t="e">
        <f t="shared" si="2"/>
        <v>#REF!</v>
      </c>
      <c r="L7" s="1" t="e">
        <f t="shared" si="3"/>
        <v>#REF!</v>
      </c>
    </row>
    <row r="8" spans="1:12" x14ac:dyDescent="0.3">
      <c r="A8">
        <v>32</v>
      </c>
      <c r="B8" s="1">
        <f t="shared" si="4"/>
        <v>0</v>
      </c>
      <c r="C8" s="1">
        <f t="shared" si="5"/>
        <v>0</v>
      </c>
      <c r="D8">
        <v>0</v>
      </c>
      <c r="E8" s="1">
        <f t="shared" si="8"/>
        <v>0</v>
      </c>
      <c r="F8" s="1">
        <f t="shared" si="6"/>
        <v>0</v>
      </c>
      <c r="G8" s="1" t="e">
        <f t="shared" si="0"/>
        <v>#REF!</v>
      </c>
      <c r="H8" s="1" t="e">
        <f t="shared" si="7"/>
        <v>#REF!</v>
      </c>
      <c r="I8" s="1" t="e">
        <f t="shared" si="1"/>
        <v>#REF!</v>
      </c>
      <c r="J8">
        <v>0</v>
      </c>
      <c r="K8" s="1" t="e">
        <f t="shared" si="2"/>
        <v>#REF!</v>
      </c>
      <c r="L8" s="1" t="e">
        <f t="shared" si="3"/>
        <v>#REF!</v>
      </c>
    </row>
    <row r="9" spans="1:12" x14ac:dyDescent="0.3">
      <c r="A9">
        <v>33</v>
      </c>
      <c r="B9" s="1">
        <f t="shared" si="4"/>
        <v>0</v>
      </c>
      <c r="C9" s="1">
        <f t="shared" si="5"/>
        <v>0</v>
      </c>
      <c r="D9">
        <v>0.01</v>
      </c>
      <c r="E9" s="1">
        <f t="shared" si="8"/>
        <v>0</v>
      </c>
      <c r="F9" s="1">
        <f t="shared" si="6"/>
        <v>0</v>
      </c>
      <c r="G9" s="1" t="e">
        <f t="shared" si="0"/>
        <v>#REF!</v>
      </c>
      <c r="H9" s="1" t="e">
        <f t="shared" si="7"/>
        <v>#REF!</v>
      </c>
      <c r="I9" s="1" t="e">
        <f t="shared" si="1"/>
        <v>#REF!</v>
      </c>
      <c r="J9">
        <v>0.02</v>
      </c>
      <c r="K9" s="1" t="e">
        <f t="shared" si="2"/>
        <v>#REF!</v>
      </c>
      <c r="L9" s="1" t="e">
        <f t="shared" si="3"/>
        <v>#REF!</v>
      </c>
    </row>
    <row r="10" spans="1:12" x14ac:dyDescent="0.3">
      <c r="A10">
        <v>34</v>
      </c>
      <c r="B10" s="1">
        <f t="shared" si="4"/>
        <v>0</v>
      </c>
      <c r="C10" s="1">
        <f t="shared" si="5"/>
        <v>0</v>
      </c>
      <c r="D10">
        <v>0</v>
      </c>
      <c r="E10" s="1">
        <f t="shared" si="8"/>
        <v>0</v>
      </c>
      <c r="F10" s="1">
        <f t="shared" si="6"/>
        <v>0</v>
      </c>
      <c r="G10" s="1" t="e">
        <f t="shared" si="0"/>
        <v>#REF!</v>
      </c>
      <c r="H10" s="1" t="e">
        <f t="shared" si="7"/>
        <v>#REF!</v>
      </c>
      <c r="I10" s="1" t="e">
        <f t="shared" si="1"/>
        <v>#REF!</v>
      </c>
      <c r="J10">
        <v>0</v>
      </c>
      <c r="K10" s="1" t="e">
        <f t="shared" si="2"/>
        <v>#REF!</v>
      </c>
      <c r="L10" s="1" t="e">
        <f t="shared" si="3"/>
        <v>#REF!</v>
      </c>
    </row>
    <row r="11" spans="1:12" x14ac:dyDescent="0.3">
      <c r="A11">
        <v>35</v>
      </c>
      <c r="B11" s="1">
        <f t="shared" si="4"/>
        <v>0</v>
      </c>
      <c r="C11" s="1">
        <f t="shared" si="5"/>
        <v>0</v>
      </c>
      <c r="D11">
        <v>7.0000000000000007E-2</v>
      </c>
      <c r="E11" s="1">
        <f t="shared" si="8"/>
        <v>0</v>
      </c>
      <c r="F11" s="1">
        <f t="shared" si="6"/>
        <v>0</v>
      </c>
      <c r="G11" s="1" t="e">
        <f t="shared" si="0"/>
        <v>#REF!</v>
      </c>
      <c r="H11" s="1" t="e">
        <f t="shared" si="7"/>
        <v>#REF!</v>
      </c>
      <c r="I11" s="1" t="e">
        <f t="shared" si="1"/>
        <v>#REF!</v>
      </c>
      <c r="J11">
        <v>0</v>
      </c>
      <c r="K11" s="1" t="e">
        <f t="shared" si="2"/>
        <v>#REF!</v>
      </c>
      <c r="L11" s="1" t="e">
        <f t="shared" si="3"/>
        <v>#REF!</v>
      </c>
    </row>
    <row r="12" spans="1:12" x14ac:dyDescent="0.3">
      <c r="A12">
        <v>36</v>
      </c>
      <c r="B12" s="1">
        <f t="shared" si="4"/>
        <v>0</v>
      </c>
      <c r="C12" s="1">
        <f t="shared" si="5"/>
        <v>0</v>
      </c>
      <c r="D12">
        <v>0.01</v>
      </c>
      <c r="E12" s="1">
        <f t="shared" si="8"/>
        <v>0</v>
      </c>
      <c r="F12" s="1">
        <f t="shared" si="6"/>
        <v>0</v>
      </c>
      <c r="G12" s="1" t="e">
        <f t="shared" si="0"/>
        <v>#REF!</v>
      </c>
      <c r="H12" s="1" t="e">
        <f t="shared" si="7"/>
        <v>#REF!</v>
      </c>
      <c r="I12" s="1" t="e">
        <f t="shared" si="1"/>
        <v>#REF!</v>
      </c>
      <c r="J12">
        <v>0.01</v>
      </c>
      <c r="K12" s="1" t="e">
        <f t="shared" si="2"/>
        <v>#REF!</v>
      </c>
      <c r="L12" s="1" t="e">
        <f t="shared" si="3"/>
        <v>#REF!</v>
      </c>
    </row>
    <row r="13" spans="1:12" x14ac:dyDescent="0.3">
      <c r="A13">
        <v>41</v>
      </c>
      <c r="B13" s="1">
        <f t="shared" si="4"/>
        <v>0</v>
      </c>
      <c r="C13" s="1">
        <f t="shared" si="5"/>
        <v>0</v>
      </c>
      <c r="D13">
        <v>0.03</v>
      </c>
      <c r="E13" s="1">
        <f t="shared" si="8"/>
        <v>0</v>
      </c>
      <c r="F13" s="1">
        <f t="shared" si="6"/>
        <v>0</v>
      </c>
      <c r="G13" s="1" t="e">
        <f t="shared" si="0"/>
        <v>#REF!</v>
      </c>
      <c r="H13" s="1" t="e">
        <f t="shared" si="7"/>
        <v>#REF!</v>
      </c>
      <c r="I13" s="1" t="e">
        <f t="shared" si="1"/>
        <v>#REF!</v>
      </c>
      <c r="J13">
        <v>0.03</v>
      </c>
      <c r="K13" s="1" t="e">
        <f t="shared" si="2"/>
        <v>#REF!</v>
      </c>
      <c r="L13" s="1" t="e">
        <f t="shared" si="3"/>
        <v>#REF!</v>
      </c>
    </row>
    <row r="14" spans="1:12" x14ac:dyDescent="0.3">
      <c r="A14">
        <v>51</v>
      </c>
      <c r="B14" s="1">
        <f t="shared" si="4"/>
        <v>0</v>
      </c>
      <c r="C14" s="1">
        <f t="shared" si="5"/>
        <v>0</v>
      </c>
      <c r="D14">
        <v>0.03</v>
      </c>
      <c r="E14" s="1">
        <f t="shared" si="8"/>
        <v>0</v>
      </c>
      <c r="F14" s="1">
        <f t="shared" si="6"/>
        <v>0</v>
      </c>
      <c r="G14" s="1" t="e">
        <f t="shared" si="0"/>
        <v>#REF!</v>
      </c>
      <c r="H14" s="1" t="e">
        <f t="shared" si="7"/>
        <v>#REF!</v>
      </c>
      <c r="I14" s="1" t="e">
        <f t="shared" si="1"/>
        <v>#REF!</v>
      </c>
      <c r="J14">
        <v>0.08</v>
      </c>
      <c r="K14" s="1" t="e">
        <f t="shared" si="2"/>
        <v>#REF!</v>
      </c>
      <c r="L14" s="1" t="e">
        <f t="shared" si="3"/>
        <v>#REF!</v>
      </c>
    </row>
    <row r="15" spans="1:12" x14ac:dyDescent="0.3">
      <c r="A15">
        <v>52</v>
      </c>
      <c r="B15" s="1">
        <f t="shared" si="4"/>
        <v>0</v>
      </c>
      <c r="C15" s="1">
        <f t="shared" si="5"/>
        <v>0</v>
      </c>
      <c r="D15">
        <v>0.01</v>
      </c>
      <c r="E15" s="1">
        <f t="shared" si="8"/>
        <v>0</v>
      </c>
      <c r="F15" s="1">
        <f t="shared" si="6"/>
        <v>0</v>
      </c>
      <c r="G15" s="1" t="e">
        <f t="shared" si="0"/>
        <v>#REF!</v>
      </c>
      <c r="H15" s="1" t="e">
        <f t="shared" si="7"/>
        <v>#REF!</v>
      </c>
      <c r="I15" s="1" t="e">
        <f t="shared" si="1"/>
        <v>#REF!</v>
      </c>
      <c r="J15">
        <v>0.02</v>
      </c>
      <c r="K15" s="1" t="e">
        <f t="shared" si="2"/>
        <v>#REF!</v>
      </c>
      <c r="L15" s="1" t="e">
        <f t="shared" si="3"/>
        <v>#REF!</v>
      </c>
    </row>
    <row r="16" spans="1:12" x14ac:dyDescent="0.3">
      <c r="A16">
        <v>53</v>
      </c>
      <c r="B16" s="1">
        <f t="shared" si="4"/>
        <v>0</v>
      </c>
      <c r="C16" s="1">
        <f t="shared" si="5"/>
        <v>0</v>
      </c>
      <c r="D16">
        <v>0.01</v>
      </c>
      <c r="E16" s="1">
        <f t="shared" si="8"/>
        <v>0</v>
      </c>
      <c r="F16" s="1">
        <f t="shared" si="6"/>
        <v>0</v>
      </c>
      <c r="G16" s="1" t="e">
        <f t="shared" si="0"/>
        <v>#REF!</v>
      </c>
      <c r="H16" s="1" t="e">
        <f t="shared" si="7"/>
        <v>#REF!</v>
      </c>
      <c r="I16" s="1" t="e">
        <f t="shared" si="1"/>
        <v>#REF!</v>
      </c>
      <c r="J16">
        <v>0.01</v>
      </c>
      <c r="K16" s="1" t="e">
        <f t="shared" si="2"/>
        <v>#REF!</v>
      </c>
      <c r="L16" s="1" t="e">
        <f t="shared" si="3"/>
        <v>#REF!</v>
      </c>
    </row>
    <row r="17" spans="1:12" x14ac:dyDescent="0.3">
      <c r="A17">
        <v>61</v>
      </c>
      <c r="B17" s="1">
        <f t="shared" si="4"/>
        <v>0</v>
      </c>
      <c r="C17" s="1">
        <f t="shared" si="5"/>
        <v>0</v>
      </c>
      <c r="D17">
        <v>0.01</v>
      </c>
      <c r="E17" s="1">
        <f t="shared" si="8"/>
        <v>0</v>
      </c>
      <c r="F17" s="1">
        <f t="shared" si="6"/>
        <v>0</v>
      </c>
      <c r="G17" s="1" t="e">
        <f t="shared" si="0"/>
        <v>#REF!</v>
      </c>
      <c r="H17" s="1" t="e">
        <f t="shared" si="7"/>
        <v>#REF!</v>
      </c>
      <c r="I17" s="1" t="e">
        <f t="shared" si="1"/>
        <v>#REF!</v>
      </c>
      <c r="J17">
        <v>0</v>
      </c>
      <c r="K17" s="1" t="e">
        <f t="shared" si="2"/>
        <v>#REF!</v>
      </c>
      <c r="L17" s="1" t="e">
        <f t="shared" si="3"/>
        <v>#REF!</v>
      </c>
    </row>
    <row r="18" spans="1:12" x14ac:dyDescent="0.3">
      <c r="A18">
        <v>62</v>
      </c>
      <c r="B18" s="1">
        <f t="shared" si="4"/>
        <v>0</v>
      </c>
      <c r="C18" s="1">
        <f t="shared" si="5"/>
        <v>0</v>
      </c>
      <c r="D18">
        <v>0</v>
      </c>
      <c r="E18" s="1">
        <f t="shared" si="8"/>
        <v>0</v>
      </c>
      <c r="F18" s="1">
        <f t="shared" si="6"/>
        <v>0</v>
      </c>
      <c r="G18" s="1" t="e">
        <f t="shared" si="0"/>
        <v>#REF!</v>
      </c>
      <c r="H18" s="1" t="e">
        <f t="shared" si="7"/>
        <v>#REF!</v>
      </c>
      <c r="I18" s="1" t="e">
        <f t="shared" si="1"/>
        <v>#REF!</v>
      </c>
      <c r="J18">
        <v>0</v>
      </c>
      <c r="K18" s="1" t="e">
        <f t="shared" si="2"/>
        <v>#REF!</v>
      </c>
      <c r="L18" s="1" t="e">
        <f t="shared" si="3"/>
        <v>#REF!</v>
      </c>
    </row>
    <row r="19" spans="1:12" x14ac:dyDescent="0.3">
      <c r="A19">
        <v>71</v>
      </c>
      <c r="B19" s="1">
        <f t="shared" si="4"/>
        <v>0</v>
      </c>
      <c r="C19" s="1">
        <f t="shared" si="5"/>
        <v>0</v>
      </c>
      <c r="D19">
        <v>0</v>
      </c>
      <c r="E19" s="1">
        <f t="shared" si="8"/>
        <v>0</v>
      </c>
      <c r="F19" s="1">
        <f t="shared" si="6"/>
        <v>0</v>
      </c>
      <c r="G19" s="1" t="e">
        <f t="shared" si="0"/>
        <v>#REF!</v>
      </c>
      <c r="H19" s="1" t="e">
        <f t="shared" si="7"/>
        <v>#REF!</v>
      </c>
      <c r="I19" s="1" t="e">
        <f t="shared" si="1"/>
        <v>#REF!</v>
      </c>
      <c r="J19">
        <v>0</v>
      </c>
      <c r="K19" s="1" t="e">
        <f t="shared" si="2"/>
        <v>#REF!</v>
      </c>
      <c r="L19" s="1" t="e">
        <f t="shared" si="3"/>
        <v>#REF!</v>
      </c>
    </row>
    <row r="20" spans="1:12" x14ac:dyDescent="0.3">
      <c r="A20">
        <v>72</v>
      </c>
      <c r="B20" s="1">
        <f t="shared" si="4"/>
        <v>0</v>
      </c>
      <c r="C20" s="1">
        <f t="shared" si="5"/>
        <v>0</v>
      </c>
      <c r="D20">
        <v>0</v>
      </c>
      <c r="E20" s="1">
        <f t="shared" si="8"/>
        <v>0</v>
      </c>
      <c r="F20" s="1">
        <f t="shared" si="6"/>
        <v>0</v>
      </c>
      <c r="G20" s="1" t="e">
        <f t="shared" si="0"/>
        <v>#REF!</v>
      </c>
      <c r="H20" s="1" t="e">
        <f t="shared" si="7"/>
        <v>#REF!</v>
      </c>
      <c r="I20" s="1" t="e">
        <f t="shared" si="1"/>
        <v>#REF!</v>
      </c>
      <c r="J20">
        <v>0</v>
      </c>
      <c r="K20" s="1" t="e">
        <f t="shared" si="2"/>
        <v>#REF!</v>
      </c>
      <c r="L20" s="1" t="e">
        <f t="shared" si="3"/>
        <v>#REF!</v>
      </c>
    </row>
    <row r="21" spans="1:12" x14ac:dyDescent="0.3">
      <c r="A21">
        <v>73</v>
      </c>
      <c r="B21" s="1">
        <f t="shared" si="4"/>
        <v>0</v>
      </c>
      <c r="C21" s="1">
        <f t="shared" si="5"/>
        <v>0</v>
      </c>
      <c r="D21">
        <v>0</v>
      </c>
      <c r="E21" s="1">
        <f t="shared" si="8"/>
        <v>0</v>
      </c>
      <c r="F21" s="1">
        <f t="shared" si="6"/>
        <v>0</v>
      </c>
      <c r="G21" s="1" t="e">
        <f t="shared" si="0"/>
        <v>#REF!</v>
      </c>
      <c r="H21" s="1" t="e">
        <f t="shared" si="7"/>
        <v>#REF!</v>
      </c>
      <c r="I21" s="1" t="e">
        <f t="shared" si="1"/>
        <v>#REF!</v>
      </c>
      <c r="K21" s="1" t="e">
        <f t="shared" si="2"/>
        <v>#REF!</v>
      </c>
      <c r="L21" s="1" t="e">
        <f t="shared" si="3"/>
        <v>#REF!</v>
      </c>
    </row>
    <row r="22" spans="1:12" x14ac:dyDescent="0.3">
      <c r="A22">
        <v>81</v>
      </c>
      <c r="B22" s="1">
        <f t="shared" si="4"/>
        <v>0</v>
      </c>
      <c r="C22" s="1">
        <f t="shared" si="5"/>
        <v>0</v>
      </c>
      <c r="D22">
        <v>0</v>
      </c>
      <c r="E22" s="1">
        <f t="shared" si="8"/>
        <v>0</v>
      </c>
      <c r="F22" s="1">
        <f t="shared" si="6"/>
        <v>0</v>
      </c>
      <c r="G22" s="1" t="e">
        <f t="shared" si="0"/>
        <v>#REF!</v>
      </c>
      <c r="H22" s="1" t="e">
        <f t="shared" si="7"/>
        <v>#REF!</v>
      </c>
      <c r="I22" s="1" t="e">
        <f t="shared" si="1"/>
        <v>#REF!</v>
      </c>
      <c r="J22">
        <v>0</v>
      </c>
      <c r="K22" s="1" t="e">
        <f t="shared" si="2"/>
        <v>#REF!</v>
      </c>
      <c r="L22" s="1" t="e">
        <f t="shared" si="3"/>
        <v>#REF!</v>
      </c>
    </row>
    <row r="23" spans="1:12" x14ac:dyDescent="0.3">
      <c r="B23" s="1">
        <f>+Sheet1!C38</f>
        <v>0</v>
      </c>
      <c r="C23" s="1">
        <f>+Sheet1!C39</f>
        <v>0</v>
      </c>
      <c r="D23">
        <f>SUM(D2:D22)</f>
        <v>1.0000000000000002</v>
      </c>
      <c r="E23" s="1">
        <f>+Sheet1!C11</f>
        <v>0</v>
      </c>
      <c r="F23" s="1">
        <f>+Sheet1!C12+Sheet1!C13+Sheet1!C14+Sheet1!C15</f>
        <v>0</v>
      </c>
      <c r="G23" s="1" t="e">
        <f>+Sheet1!#REF!</f>
        <v>#REF!</v>
      </c>
      <c r="H23" s="1" t="e">
        <f>+Sheet1!#REF!</f>
        <v>#REF!</v>
      </c>
      <c r="I23" s="1" t="e">
        <f>+Sheet1!C8+Sheet1!#REF!</f>
        <v>#REF!</v>
      </c>
      <c r="J23">
        <f>SUM(J2:J22)</f>
        <v>1</v>
      </c>
      <c r="K23" s="1" t="e">
        <f>+Sheet1!#REF!</f>
        <v>#REF!</v>
      </c>
      <c r="L23" s="1" t="e">
        <f>+Sheet1!#REF!</f>
        <v>#REF!</v>
      </c>
    </row>
    <row r="24" spans="1:12" x14ac:dyDescent="0.3">
      <c r="A24" t="s">
        <v>94</v>
      </c>
      <c r="B24" s="1">
        <f>SUM(B2:B22)</f>
        <v>0</v>
      </c>
      <c r="C24" s="1">
        <f>SUM(C2:C22)</f>
        <v>0</v>
      </c>
      <c r="E24" s="1">
        <f>SUM(E2:E22)</f>
        <v>0</v>
      </c>
      <c r="F24" s="1">
        <f>SUM(F2:F22)</f>
        <v>0</v>
      </c>
      <c r="G24" s="1" t="e">
        <f>SUM(G2:G22)</f>
        <v>#REF!</v>
      </c>
      <c r="H24" s="1" t="e">
        <f>SUM(H2:H22)</f>
        <v>#REF!</v>
      </c>
      <c r="I24" s="1" t="e">
        <f>SUM(I2:I22)</f>
        <v>#REF!</v>
      </c>
      <c r="K24" s="1" t="e">
        <f>SUM(K2:K22)</f>
        <v>#REF!</v>
      </c>
      <c r="L24" s="1" t="e">
        <f>SUM(L2:L22)</f>
        <v>#REF!</v>
      </c>
    </row>
    <row r="25" spans="1:12" x14ac:dyDescent="0.3">
      <c r="A25" s="26" t="s">
        <v>93</v>
      </c>
    </row>
  </sheetData>
  <pageMargins left="0.2" right="0.2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ElbaCollier</dc:creator>
  <cp:lastModifiedBy>Elba Collier</cp:lastModifiedBy>
  <cp:lastPrinted>2017-03-30T15:17:19Z</cp:lastPrinted>
  <dcterms:created xsi:type="dcterms:W3CDTF">2015-07-14T15:58:59Z</dcterms:created>
  <dcterms:modified xsi:type="dcterms:W3CDTF">2024-03-11T16:59:08Z</dcterms:modified>
</cp:coreProperties>
</file>